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cue sheet" sheetId="1" r:id="rId1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<sst xmlns="http://schemas.openxmlformats.org/spreadsheetml/2006/main" count="142" uniqueCount="124">
  <si>
    <t>2007 Arizona Brevet Series</t>
  </si>
  <si>
    <t>600 km   Start: 5 a.m.</t>
  </si>
  <si>
    <t>Time Limit:  40 hour limit</t>
  </si>
  <si>
    <t>Lights required.</t>
  </si>
  <si>
    <t>Go</t>
  </si>
  <si>
    <t>Checkpoint #1, The Alley, Casa Grande Downtown</t>
  </si>
  <si>
    <t>corner of Florence St and 3rd Street.</t>
  </si>
  <si>
    <t>Open: 4 a.m.  Closes: 5 a.m.</t>
  </si>
  <si>
    <t>Checkpoint #2  Circle K, Marana, AZ</t>
  </si>
  <si>
    <t>Open: 7:05    Closes: 9:44</t>
  </si>
  <si>
    <t>44.2 miles from start. Get signature or receipt</t>
  </si>
  <si>
    <t>Checkpoint #3 Chevron Station, Continental &amp; I-19</t>
  </si>
  <si>
    <t>Open: 9:49  Closes: 15:56</t>
  </si>
  <si>
    <t>102.2 miles completed.  Get signature and time.</t>
  </si>
  <si>
    <t>Checkpoint # 4 Elgin Club, Elgin, AZ</t>
  </si>
  <si>
    <t>Open: 12:47 Sat  Closes:  22:24 Sat</t>
  </si>
  <si>
    <t>162.3 miles completed; Volunteer staffed - food and water available.</t>
  </si>
  <si>
    <t>Checkpoint # 5 Circle K, Tombstone, AZ</t>
  </si>
  <si>
    <t>Open: 14:30 Sat  Closes:2:04 Sun</t>
  </si>
  <si>
    <t>196.3 miles completed. Get signature or receipt.</t>
  </si>
  <si>
    <t xml:space="preserve"> </t>
  </si>
  <si>
    <t>Checkpoint #6 Elgin Club</t>
  </si>
  <si>
    <t>Open: 16:12 Sat  Closes: 5:40 Sun</t>
  </si>
  <si>
    <t>230 miles completed. Volunteered staff. Dinner &amp; sleep stop.</t>
  </si>
  <si>
    <t>&lt;0.1</t>
  </si>
  <si>
    <t>Checkpoint #7  Circle K or Diamond Shamrock, corner of Mission &amp; Drexel; stores are open 24 hrs</t>
  </si>
  <si>
    <t>Open:  19:54 Sat  Close: 13:12 Sun</t>
  </si>
  <si>
    <t>300.4 miles completed; Get signature &amp; time.</t>
  </si>
  <si>
    <t>Checkpoint #8  Circle K in Marana; open 24 hours</t>
  </si>
  <si>
    <t>Open:  21:42 Sat  Close:  16:48 Sun</t>
  </si>
  <si>
    <t>333.5 miles completed; Get signature &amp; time.</t>
  </si>
  <si>
    <t>Finish - The Alley, Downtown Casa Grande</t>
  </si>
  <si>
    <t xml:space="preserve">Open: 23:48 Sat  Closes:  21:00 Sun </t>
  </si>
  <si>
    <t>378 miles from start</t>
  </si>
  <si>
    <t xml:space="preserve">  </t>
  </si>
  <si>
    <t>Leg</t>
  </si>
  <si>
    <t>Cum</t>
  </si>
  <si>
    <t>Directions</t>
  </si>
  <si>
    <t>R (S) out of checkpoint onto Florence St.</t>
  </si>
  <si>
    <t>1st L (W) onto 2nd St. Becomes Jimmy Kerr Blvd. In Eloy becomes Frontier St</t>
  </si>
  <si>
    <t>Pass under I-10.</t>
  </si>
  <si>
    <t>L (N) onto SR 87 to Coolidge. (If you cross over I-10, you went too far.)</t>
  </si>
  <si>
    <t>At stop sign, cross SR 87 to Milligan St</t>
  </si>
  <si>
    <t>R (S) on Vail Rd. (If you're on dirt road, you went too far.) Becomes Picacho Blvd.</t>
  </si>
  <si>
    <t>At end, L (S) onto Frontage Road. Also called Camino Adelante.</t>
  </si>
  <si>
    <t>R into checkpoint</t>
  </si>
  <si>
    <t>R (W) under I-10. Sign says 'Marana Rd'.</t>
  </si>
  <si>
    <t>R (W) on W Marana Rd (in front of Circle K). Sometimes called Trico Marana Rd.</t>
  </si>
  <si>
    <t>L (W) out of checkpoint onto Marana Rd</t>
  </si>
  <si>
    <t>L (S) on Sanders Rd.</t>
  </si>
  <si>
    <t>At end L (E) Avra Valley Rd</t>
  </si>
  <si>
    <t>R (S) Sandario Rd</t>
  </si>
  <si>
    <t>L (SE) on Mile Wide Rd. Becomes Kinney Rd.</t>
  </si>
  <si>
    <t>Bear R to stay on Kinney Rd. Don't go to Gates Pass.</t>
  </si>
  <si>
    <t>At light, L (E) on Ajo Hwy. FOOD: McDonalds on left.</t>
  </si>
  <si>
    <t>R (S) on Camino de Oste</t>
  </si>
  <si>
    <t>At stop sign, L (E) on W Irvington.</t>
  </si>
  <si>
    <t>At light R (S) on Mission Road.</t>
  </si>
  <si>
    <t>Circle K - Check water - no services next 30 miles. Not an official checkpoint</t>
  </si>
  <si>
    <t>At end, L (E) on Duval Mine Rd</t>
  </si>
  <si>
    <t>R (E) on W Continental Rd</t>
  </si>
  <si>
    <t>R into checkpoint before I-19 and before the frontage road.</t>
  </si>
  <si>
    <t>R out of checkpoint and cross I-19. Becomes E. Continental Rd.</t>
  </si>
  <si>
    <t xml:space="preserve"> R (N) at stop sign on Old Nogales Hwy (Bus. 19)</t>
  </si>
  <si>
    <t>R (E) on Sahuarita Rd</t>
  </si>
  <si>
    <t>Cross Houghton Rd. Stop signs. CHECK WATER. No services next 28 miles.  Road Runner Market on corner. Open 5:30 am to midnight.</t>
  </si>
  <si>
    <t>At end, R (S) on SR 83. (May be unmarked)</t>
  </si>
  <si>
    <t>Straight at light to stay on SR 83. (Sonoita Inn 1 block to the left if you need your drop bag.) Food and water at convenience stores.</t>
  </si>
  <si>
    <t>Bear R to stay on SR 83.</t>
  </si>
  <si>
    <t>L on Elgin Rd</t>
  </si>
  <si>
    <t>Bear L to stay on Elgin Rd</t>
  </si>
  <si>
    <t>R up dirt road immediately after the Village of Elgin Winery. Sharp hill and loose stones. You may have to walk.</t>
  </si>
  <si>
    <t>Elgin Club is a beige and brick building.</t>
  </si>
  <si>
    <t>Go down the dirt driveway down the hill behind the Elgin Club.</t>
  </si>
  <si>
    <t>R out of the driveway but stay left and go over the one lane bridge. This is Elgin Rd</t>
  </si>
  <si>
    <t>R (W) at end onto SR 82 towards Tombstone.</t>
  </si>
  <si>
    <t>Cross SR 90 at Mustang Corner. Shell Food Mart open 24 hours.</t>
  </si>
  <si>
    <t>At end, R (S) on SR 80.</t>
  </si>
  <si>
    <t>L into Circle K checkpoint.</t>
  </si>
  <si>
    <t xml:space="preserve">If you don't want to go to Tombstone, skip this next part and go back the way you came. To go directly  to the next checkpoint back in Elgin, R (N) out of the checkpoint. </t>
  </si>
  <si>
    <t>Tour of Tombstone</t>
  </si>
  <si>
    <t>If you're taking the optional tour through Tombstone, go L (S) out of the Circle K checkpoint and continue on SR 80. Becomes Fremont St</t>
  </si>
  <si>
    <t xml:space="preserve"> R (S) on South 1st Street.</t>
  </si>
  <si>
    <t>Go 1 block. L (E) on E Allen St. Go slow! Gun fighters and outlaws may be present. Sign says 'Road Closed'. If you're riding, be mindful of horses.</t>
  </si>
  <si>
    <t>L (N) at the Bird Cage Theater on 6th Street.</t>
  </si>
  <si>
    <t>L (W) on SR 80, also called Fremont St.</t>
  </si>
  <si>
    <t>You're back on the Circle K. Reset your cycle computer for the trip back to Elgin.</t>
  </si>
  <si>
    <t>At this point everyone has left the Circle K behind and to their right. Everyone is heading north on SR 80 back to Elgin and Sonoita.</t>
  </si>
  <si>
    <t>L (W) on SR 82.</t>
  </si>
  <si>
    <t>Cross SR 90 at Mustang Corner. FOOD: Shell Food Mart. Open 24 hours.</t>
  </si>
  <si>
    <t>Sign says 'Tourist Attraction Winery' Another sign points left to Elgin. Turn L (W) on Upper Elgin Rd. (Don't miss this turn!!!)</t>
  </si>
  <si>
    <t>L  after the one lane bridge onto the dirt driveway. Go up the hill to the Elgin Club.</t>
  </si>
  <si>
    <t>Take the dirt driveway down the hill behind the Elgin Club.</t>
  </si>
  <si>
    <t>L at the end of the driveway onto Elgin Rd and go past the Village of Elgin Winery. Then bear left to stay on Elgin Rd. (Don't take Lower Elgin Rd.)</t>
  </si>
  <si>
    <t>R (N) onto SR Hwy 83.</t>
  </si>
  <si>
    <t>At stop sign in Sonoita: If you're staying overnight at the Sonoita Inn, go right. The inn is within half a mile. If you're NOT staying at the inn, go straight to stay on SR Hwy 83.</t>
  </si>
  <si>
    <t>After mile post 55, L (W) on Sahuarita Rd. Sign points left to Sahuarita. (Don't miss this turn!!)</t>
  </si>
  <si>
    <t>FOOD: Road Runner Market at Houghton Rd. Open 5:30 am - midnight.</t>
  </si>
  <si>
    <t>Cross Old Nogales Hwy</t>
  </si>
  <si>
    <t>Cross over Interstate I-19. Becomes Helmet Peak Rd.</t>
  </si>
  <si>
    <t>R (N) on Mission</t>
  </si>
  <si>
    <t>L or R into convenience store checkpoint.</t>
  </si>
  <si>
    <t>L (N) out of the checkpoint onto Mission.</t>
  </si>
  <si>
    <t>L (W) on Irvington</t>
  </si>
  <si>
    <t>R (N) on Camino de Oste</t>
  </si>
  <si>
    <t>L (W) on Ajo Way (SR 86 S)</t>
  </si>
  <si>
    <t xml:space="preserve">R (N) on Kinney. </t>
  </si>
  <si>
    <t>Bear L to stay on Kinney Rd. Don't go to Gates Pass.</t>
  </si>
  <si>
    <t>Bear L onto Mile Wide Rd</t>
  </si>
  <si>
    <t>R (N) on Sandario Rd</t>
  </si>
  <si>
    <t>L (W) on Avra Valley Rd</t>
  </si>
  <si>
    <t>R (N) on Sanders Rd</t>
  </si>
  <si>
    <t>R (E) on Trico-Marana road</t>
  </si>
  <si>
    <t>Right into checkpoint</t>
  </si>
  <si>
    <t>Leave the checkpoint the way you came. R onto W Marana Rd. Then immediate L (E) at the stop sign on Sandario. Go under I-10.</t>
  </si>
  <si>
    <t>2nd L (N) on East Frontage Road. (Don't go over the RR tracks, and don't get on I-10.) I-10 should now be on your left.</t>
  </si>
  <si>
    <t>FOOD: Dairy Queen at Picacho Peak. Restaurant and Gift Shop bathroom open until 8 pm.</t>
  </si>
  <si>
    <t>R (E) on Picacho Blvd and cross RR tracks. Becomes Vail Rd</t>
  </si>
  <si>
    <t>L (W) at end onto Milligan</t>
  </si>
  <si>
    <t>Cross SR 87 and straight on to Eloy. Becomes Frontier Street in Eloy, Jimmy Kerr Blvd in Casa Grande and finally 2nd Street in downtown Casa Grande.</t>
  </si>
  <si>
    <t>Go under Interstate I-10.</t>
  </si>
  <si>
    <t>Bear R at the Circle K to stay on main road.</t>
  </si>
  <si>
    <t>R (N) at light onto N Florence St</t>
  </si>
  <si>
    <t>2nd L into parking lot opposite 3rd St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</si>
</sst>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"/>
    <numFmt numFmtId="166" formatCode="General"/>
    <numFmt numFmtId="167" formatCode="0"/>
    <numFmt numFmtId="168" formatCode="0.0"/>
    <numFmt numFmtId="169" formatCode="0.00"/>
    <numFmt numFmtId="170" formatCode="h:mm AM/PM"/>
    <numFmt numFmtId="171" formatCode="h:mm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5" fontId="4" fillId="0" borderId="0" xfId="0" applyNumberFormat="1" applyFont="1" applyAlignment="1">
      <alignment horizontal="centerContinuous" vertical="center" wrapText="1"/>
    </xf>
    <xf numFmtId="164" fontId="4" fillId="0" borderId="0" xfId="0" applyNumberFormat="1" applyFont="1" applyAlignment="1">
      <alignment horizontal="centerContinuous" vertical="center" wrapText="1"/>
    </xf>
    <xf numFmtId="164" fontId="5" fillId="0" borderId="0" xfId="0" applyNumberFormat="1" applyFont="1" applyAlignment="1">
      <alignment horizontal="center" wrapText="1"/>
    </xf>
    <xf numFmtId="167" fontId="5" fillId="0" borderId="0" xfId="0" applyNumberFormat="1" applyFont="1" applyAlignment="1">
      <alignment horizontal="center" wrapText="1"/>
    </xf>
    <xf numFmtId="165" fontId="0" fillId="0" borderId="0" xfId="0" applyNumberFormat="1" applyFont="1" applyAlignment="1">
      <alignment horizontal="centerContinuous" vertical="center" wrapText="1"/>
    </xf>
    <xf numFmtId="164" fontId="0" fillId="0" borderId="0" xfId="0" applyNumberFormat="1" applyFont="1" applyAlignment="1">
      <alignment horizontal="centerContinuous" vertical="center" wrapText="1"/>
    </xf>
    <xf numFmtId="164" fontId="5" fillId="0" borderId="0" xfId="0" applyNumberFormat="1" applyFont="1" applyAlignment="1">
      <alignment horizontal="center" vertical="center" wrapText="1"/>
    </xf>
    <xf numFmtId="167" fontId="5" fillId="0" borderId="0" xfId="0" applyNumberFormat="1" applyFont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 wrapText="1"/>
    </xf>
    <xf numFmtId="169" fontId="5" fillId="0" borderId="0" xfId="0" applyNumberFormat="1" applyFont="1" applyAlignment="1">
      <alignment wrapText="1"/>
    </xf>
    <xf numFmtId="167" fontId="5" fillId="0" borderId="0" xfId="0" applyNumberFormat="1" applyFont="1" applyAlignment="1">
      <alignment wrapText="1"/>
    </xf>
    <xf numFmtId="165" fontId="0" fillId="0" borderId="0" xfId="0" applyNumberFormat="1" applyFont="1" applyAlignment="1">
      <alignment/>
    </xf>
    <xf numFmtId="164" fontId="0" fillId="0" borderId="1" xfId="0" applyNumberFormat="1" applyFont="1" applyAlignment="1">
      <alignment horizontal="centerContinuous" vertical="top" wrapText="1"/>
    </xf>
    <xf numFmtId="164" fontId="0" fillId="0" borderId="2" xfId="0" applyNumberFormat="1" applyFont="1" applyAlignment="1">
      <alignment horizontal="centerContinuous" vertical="top" wrapText="1"/>
    </xf>
    <xf numFmtId="164" fontId="0" fillId="0" borderId="3" xfId="0" applyNumberFormat="1" applyFont="1" applyAlignment="1">
      <alignment/>
    </xf>
    <xf numFmtId="167" fontId="0" fillId="0" borderId="0" xfId="0" applyNumberFormat="1" applyFont="1" applyAlignment="1">
      <alignment/>
    </xf>
    <xf numFmtId="164" fontId="0" fillId="0" borderId="3" xfId="0" applyNumberFormat="1" applyFont="1" applyAlignment="1">
      <alignment horizontal="centerContinuous" vertical="top" wrapText="1"/>
    </xf>
    <xf numFmtId="164" fontId="0" fillId="0" borderId="0" xfId="0" applyNumberFormat="1" applyFont="1" applyAlignment="1">
      <alignment horizontal="centerContinuous" vertical="top" wrapText="1"/>
    </xf>
    <xf numFmtId="164" fontId="0" fillId="0" borderId="3" xfId="0" applyNumberFormat="1" applyFont="1" applyAlignment="1">
      <alignment horizontal="centerContinuous" vertical="top"/>
    </xf>
    <xf numFmtId="164" fontId="0" fillId="0" borderId="0" xfId="0" applyNumberFormat="1" applyFont="1" applyAlignment="1">
      <alignment horizontal="centerContinuous" vertical="top"/>
    </xf>
    <xf numFmtId="164" fontId="0" fillId="0" borderId="2" xfId="0" applyNumberFormat="1" applyFont="1" applyAlignment="1">
      <alignment/>
    </xf>
    <xf numFmtId="164" fontId="0" fillId="0" borderId="2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167" fontId="0" fillId="0" borderId="0" xfId="0" applyNumberFormat="1" applyFont="1" applyAlignment="1">
      <alignment horizontal="left" vertical="top"/>
    </xf>
    <xf numFmtId="165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vertical="top" wrapText="1"/>
    </xf>
    <xf numFmtId="167" fontId="0" fillId="0" borderId="0" xfId="0" applyNumberFormat="1" applyFont="1" applyAlignment="1">
      <alignment/>
    </xf>
    <xf numFmtId="164" fontId="0" fillId="0" borderId="1" xfId="0" applyNumberFormat="1" applyFont="1" applyAlignment="1">
      <alignment horizontal="centerContinuous" vertical="top"/>
    </xf>
    <xf numFmtId="164" fontId="0" fillId="0" borderId="2" xfId="0" applyNumberFormat="1" applyFont="1" applyAlignment="1">
      <alignment horizontal="centerContinuous" vertical="top"/>
    </xf>
    <xf numFmtId="164" fontId="0" fillId="0" borderId="3" xfId="0" applyNumberFormat="1" applyFont="1" applyAlignment="1">
      <alignment horizontal="centerContinuous" vertical="center"/>
    </xf>
    <xf numFmtId="164" fontId="0" fillId="0" borderId="0" xfId="0" applyNumberFormat="1" applyFont="1" applyAlignment="1">
      <alignment horizontal="centerContinuous"/>
    </xf>
    <xf numFmtId="164" fontId="0" fillId="0" borderId="3" xfId="0" applyNumberFormat="1" applyFont="1" applyAlignment="1">
      <alignment horizontal="centerContinuous"/>
    </xf>
    <xf numFmtId="164" fontId="0" fillId="0" borderId="2" xfId="0" applyNumberFormat="1" applyFont="1" applyAlignment="1">
      <alignment horizontal="centerContinuous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 vertical="top"/>
    </xf>
    <xf numFmtId="164" fontId="0" fillId="0" borderId="4" xfId="0" applyNumberFormat="1" applyFont="1" applyAlignment="1">
      <alignment horizontal="center" vertical="top"/>
    </xf>
    <xf numFmtId="165" fontId="0" fillId="0" borderId="5" xfId="0" applyNumberFormat="1" applyFont="1" applyAlignment="1">
      <alignment horizontal="center" vertical="top"/>
    </xf>
    <xf numFmtId="164" fontId="4" fillId="0" borderId="5" xfId="0" applyNumberFormat="1" applyFont="1" applyAlignment="1">
      <alignment vertical="top" wrapText="1"/>
    </xf>
    <xf numFmtId="164" fontId="0" fillId="0" borderId="6" xfId="0" applyNumberFormat="1" applyFont="1" applyAlignment="1">
      <alignment/>
    </xf>
    <xf numFmtId="164" fontId="0" fillId="0" borderId="5" xfId="0" applyNumberFormat="1" applyFont="1" applyAlignment="1">
      <alignment horizontal="center" vertical="top"/>
    </xf>
    <xf numFmtId="164" fontId="0" fillId="0" borderId="5" xfId="0" applyNumberFormat="1" applyFont="1" applyAlignment="1">
      <alignment vertical="top" wrapText="1"/>
    </xf>
    <xf numFmtId="164" fontId="0" fillId="0" borderId="2" xfId="0" applyNumberFormat="1" applyFont="1" applyAlignment="1">
      <alignment vertical="top"/>
    </xf>
    <xf numFmtId="165" fontId="0" fillId="0" borderId="2" xfId="0" applyNumberFormat="1" applyFont="1" applyAlignment="1">
      <alignment vertical="top"/>
    </xf>
    <xf numFmtId="164" fontId="0" fillId="0" borderId="2" xfId="0" applyNumberFormat="1" applyFont="1" applyAlignment="1">
      <alignment vertical="top" wrapText="1"/>
    </xf>
    <xf numFmtId="169" fontId="6" fillId="0" borderId="6" xfId="0" applyNumberFormat="1" applyFont="1" applyAlignment="1">
      <alignment wrapText="1"/>
    </xf>
    <xf numFmtId="167" fontId="6" fillId="0" borderId="0" xfId="0" applyNumberFormat="1" applyFont="1" applyAlignment="1">
      <alignment wrapText="1"/>
    </xf>
    <xf numFmtId="169" fontId="6" fillId="0" borderId="0" xfId="0" applyNumberFormat="1" applyFont="1" applyAlignment="1">
      <alignment wrapText="1"/>
    </xf>
    <xf numFmtId="169" fontId="0" fillId="0" borderId="3" xfId="0" applyNumberFormat="1" applyFont="1" applyAlignment="1">
      <alignment wrapText="1"/>
    </xf>
    <xf numFmtId="164" fontId="0" fillId="0" borderId="1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left" vertical="top" wrapText="1"/>
    </xf>
    <xf numFmtId="169" fontId="0" fillId="0" borderId="0" xfId="0" applyNumberFormat="1" applyFont="1" applyAlignment="1">
      <alignment wrapText="1"/>
    </xf>
    <xf numFmtId="165" fontId="0" fillId="0" borderId="3" xfId="0" applyNumberFormat="1" applyFont="1" applyAlignment="1">
      <alignment horizontal="center" vertical="top"/>
    </xf>
    <xf numFmtId="167" fontId="0" fillId="0" borderId="0" xfId="0" applyNumberFormat="1" applyFont="1" applyAlignment="1">
      <alignment wrapText="1"/>
    </xf>
    <xf numFmtId="165" fontId="0" fillId="0" borderId="7" xfId="0" applyNumberFormat="1" applyFont="1" applyAlignment="1">
      <alignment horizontal="center" vertical="top"/>
    </xf>
    <xf numFmtId="165" fontId="0" fillId="0" borderId="8" xfId="0" applyNumberFormat="1" applyFont="1" applyAlignment="1">
      <alignment horizontal="center" vertical="top"/>
    </xf>
    <xf numFmtId="164" fontId="4" fillId="0" borderId="8" xfId="0" applyNumberFormat="1" applyFont="1" applyAlignment="1">
      <alignment horizontal="left" vertical="top" wrapText="1"/>
    </xf>
    <xf numFmtId="169" fontId="0" fillId="0" borderId="9" xfId="0" applyNumberFormat="1" applyFont="1" applyAlignment="1">
      <alignment wrapText="1"/>
    </xf>
    <xf numFmtId="165" fontId="0" fillId="0" borderId="9" xfId="0" applyNumberFormat="1" applyFont="1" applyAlignment="1">
      <alignment horizontal="center" vertical="top"/>
    </xf>
    <xf numFmtId="164" fontId="0" fillId="0" borderId="8" xfId="0" applyNumberFormat="1" applyFont="1" applyAlignment="1">
      <alignment horizontal="left" vertical="top" wrapText="1"/>
    </xf>
    <xf numFmtId="169" fontId="0" fillId="0" borderId="0" xfId="0" applyNumberFormat="1" applyFont="1" applyAlignment="1">
      <alignment horizontal="left" vertical="top" wrapText="1"/>
    </xf>
    <xf numFmtId="167" fontId="0" fillId="0" borderId="0" xfId="0" applyNumberFormat="1" applyFont="1" applyAlignment="1">
      <alignment horizontal="left" vertical="top" wrapText="1"/>
    </xf>
    <xf numFmtId="169" fontId="0" fillId="0" borderId="3" xfId="0" applyNumberFormat="1" applyFont="1" applyAlignment="1">
      <alignment horizontal="left" vertical="top" wrapText="1"/>
    </xf>
    <xf numFmtId="165" fontId="0" fillId="0" borderId="2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left" wrapText="1"/>
    </xf>
    <xf numFmtId="165" fontId="0" fillId="0" borderId="1" xfId="0" applyNumberFormat="1" applyFont="1" applyAlignment="1">
      <alignment horizontal="centerContinuous" vertical="top" wrapText="1"/>
    </xf>
    <xf numFmtId="164" fontId="0" fillId="0" borderId="2" xfId="0" applyNumberFormat="1" applyFont="1" applyAlignment="1">
      <alignment horizontal="centerContinuous" wrapText="1"/>
    </xf>
    <xf numFmtId="165" fontId="0" fillId="0" borderId="3" xfId="0" applyNumberFormat="1" applyFont="1" applyAlignment="1">
      <alignment horizontal="centerContinuous" vertical="top" wrapText="1"/>
    </xf>
    <xf numFmtId="164" fontId="0" fillId="0" borderId="0" xfId="0" applyNumberFormat="1" applyFont="1" applyAlignment="1">
      <alignment horizontal="centerContinuous" wrapText="1"/>
    </xf>
    <xf numFmtId="165" fontId="0" fillId="0" borderId="2" xfId="0" applyNumberFormat="1" applyFont="1" applyAlignment="1">
      <alignment horizontal="center" vertical="top" wrapText="1"/>
    </xf>
    <xf numFmtId="164" fontId="0" fillId="0" borderId="2" xfId="0" applyNumberFormat="1" applyFont="1" applyAlignment="1">
      <alignment wrapText="1"/>
    </xf>
    <xf numFmtId="170" fontId="0" fillId="0" borderId="0" xfId="0" applyNumberFormat="1" applyFont="1" applyAlignment="1">
      <alignment/>
    </xf>
    <xf numFmtId="164" fontId="0" fillId="0" borderId="0" xfId="0" applyNumberFormat="1" applyFont="1" applyAlignment="1">
      <alignment vertical="top"/>
    </xf>
    <xf numFmtId="169" fontId="0" fillId="0" borderId="0" xfId="0" applyNumberFormat="1" applyFont="1" applyAlignment="1">
      <alignment vertical="top" wrapText="1"/>
    </xf>
    <xf numFmtId="164" fontId="0" fillId="0" borderId="1" xfId="0" applyNumberFormat="1" applyFont="1" applyAlignment="1">
      <alignment horizontal="centerContinuous"/>
    </xf>
    <xf numFmtId="171" fontId="0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0" fillId="0" borderId="3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left" wrapText="1"/>
    </xf>
    <xf numFmtId="167" fontId="0" fillId="0" borderId="0" xfId="0" applyNumberFormat="1" applyFont="1" applyAlignment="1">
      <alignment vertical="top" wrapText="1"/>
    </xf>
    <xf numFmtId="164" fontId="0" fillId="0" borderId="0" xfId="0" applyNumberFormat="1" applyFont="1" applyAlignment="1">
      <alignment horizontal="centerContinuous" vertical="center"/>
    </xf>
    <xf numFmtId="165" fontId="0" fillId="0" borderId="2" xfId="0" applyNumberFormat="1" applyFont="1" applyAlignment="1">
      <alignment/>
    </xf>
    <xf numFmtId="169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tabSelected="1" defaultGridColor="0" zoomScale="75" zoomScaleNormal="75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3" width="5.6640625" style="1" customWidth="1"/>
    <col min="4" max="4" width="38.6640625" style="1" customWidth="1"/>
    <col min="5" max="5" width="6.6640625" style="1" customWidth="1"/>
    <col min="6" max="6" width="5.6640625" style="18" customWidth="1"/>
    <col min="7" max="256" width="9.6640625" style="1" customWidth="1"/>
  </cols>
  <sheetData>
    <row r="1" spans="1:6" ht="13.5">
      <c r="A1" s="2" t="s">
        <v>0</v>
      </c>
      <c r="B1" s="2"/>
      <c r="C1" s="2"/>
      <c r="D1" s="3"/>
      <c r="E1" s="4"/>
      <c r="F1" s="5"/>
    </row>
    <row r="2" spans="1:6" ht="13.5">
      <c r="A2" s="2" t="s">
        <v>1</v>
      </c>
      <c r="B2" s="2"/>
      <c r="C2" s="2"/>
      <c r="D2" s="3"/>
      <c r="E2" s="4"/>
      <c r="F2" s="5"/>
    </row>
    <row r="3" spans="1:6" ht="13.5">
      <c r="A3" s="2" t="s">
        <v>2</v>
      </c>
      <c r="B3" s="2"/>
      <c r="C3" s="2"/>
      <c r="D3" s="3"/>
      <c r="E3" s="4"/>
      <c r="F3" s="5"/>
    </row>
    <row r="4" spans="1:6" ht="13.5">
      <c r="A4" s="2" t="s">
        <v>3</v>
      </c>
      <c r="B4" s="2"/>
      <c r="C4" s="6"/>
      <c r="D4" s="7"/>
      <c r="E4" s="8"/>
      <c r="F4" s="9"/>
    </row>
    <row r="5" spans="1:8" ht="13.5">
      <c r="A5" s="10" t="s">
        <v>4</v>
      </c>
      <c r="B5" s="10" t="s">
        <v>35</v>
      </c>
      <c r="C5" s="10" t="s">
        <v>36</v>
      </c>
      <c r="D5" s="11" t="s">
        <v>37</v>
      </c>
      <c r="E5" s="12"/>
      <c r="F5" s="13"/>
      <c r="G5" s="14"/>
      <c r="H5" s="14"/>
    </row>
    <row r="6" spans="1:5" ht="13.5">
      <c r="A6" s="15" t="s">
        <v>5</v>
      </c>
      <c r="B6" s="16"/>
      <c r="C6" s="16"/>
      <c r="D6" s="16"/>
      <c r="E6" s="17"/>
    </row>
    <row r="7" spans="1:5" ht="13.5">
      <c r="A7" s="19" t="s">
        <v>6</v>
      </c>
      <c r="B7" s="20"/>
      <c r="C7" s="20"/>
      <c r="D7" s="20"/>
      <c r="E7" s="17"/>
    </row>
    <row r="8" spans="1:5" ht="13.5">
      <c r="A8" s="21" t="s">
        <v>7</v>
      </c>
      <c r="B8" s="22"/>
      <c r="C8" s="22"/>
      <c r="D8" s="22"/>
      <c r="E8" s="17"/>
    </row>
    <row r="9" spans="1:7" ht="13.5">
      <c r="A9" s="23"/>
      <c r="B9" s="23"/>
      <c r="C9" s="23"/>
      <c r="D9" s="24" t="s">
        <v>38</v>
      </c>
      <c r="E9" s="25"/>
      <c r="F9" s="26"/>
      <c r="G9" s="25"/>
    </row>
    <row r="10" spans="1:4" ht="27.75">
      <c r="A10" s="27">
        <v>0.03</v>
      </c>
      <c r="B10" s="27">
        <f>A10</f>
        <v>0.03</v>
      </c>
      <c r="C10" s="27">
        <f>A10</f>
        <v>0.03</v>
      </c>
      <c r="D10" s="28" t="s">
        <v>39</v>
      </c>
    </row>
    <row r="11" spans="1:4" ht="13.5">
      <c r="A11" s="27">
        <v>5.1</v>
      </c>
      <c r="B11" s="27">
        <f>B10+A11</f>
        <v>5.13</v>
      </c>
      <c r="C11" s="27">
        <f>C10+A11</f>
        <v>5.13</v>
      </c>
      <c r="D11" s="28" t="s">
        <v>40</v>
      </c>
    </row>
    <row r="12" spans="1:4" ht="27.75">
      <c r="A12" s="27">
        <v>12.1</v>
      </c>
      <c r="B12" s="27">
        <f>B11+A12</f>
        <v>17.23</v>
      </c>
      <c r="C12" s="27">
        <f>C11+A12</f>
        <v>17.23</v>
      </c>
      <c r="D12" s="28" t="s">
        <v>41</v>
      </c>
    </row>
    <row r="13" spans="1:4" ht="13.5">
      <c r="A13" s="27">
        <f>443/5280</f>
        <v>0.08390151515151516</v>
      </c>
      <c r="B13" s="27">
        <f>B12+A13</f>
        <v>17.313901515151514</v>
      </c>
      <c r="C13" s="27">
        <f>C12+A13</f>
        <v>17.313901515151514</v>
      </c>
      <c r="D13" s="28" t="s">
        <v>42</v>
      </c>
    </row>
    <row r="14" spans="1:4" ht="27.75">
      <c r="A14" s="27">
        <v>1</v>
      </c>
      <c r="B14" s="27">
        <f>B13+A14</f>
        <v>18.313901515151514</v>
      </c>
      <c r="C14" s="27">
        <f>C13+A14</f>
        <v>18.313901515151514</v>
      </c>
      <c r="D14" s="28" t="s">
        <v>43</v>
      </c>
    </row>
    <row r="15" spans="1:4" ht="27.75">
      <c r="A15" s="27">
        <v>2.4</v>
      </c>
      <c r="B15" s="27">
        <f>B14+A15</f>
        <v>20.713901515151512</v>
      </c>
      <c r="C15" s="27">
        <f>C14+A15</f>
        <v>20.713901515151512</v>
      </c>
      <c r="D15" s="28" t="s">
        <v>44</v>
      </c>
    </row>
    <row r="16" spans="1:4" ht="13.5">
      <c r="A16" s="27">
        <v>6.7</v>
      </c>
      <c r="B16" s="27">
        <f>B15+A16</f>
        <v>27.41390151515151</v>
      </c>
      <c r="C16" s="27">
        <f>C15+A16</f>
        <v>27.41390151515151</v>
      </c>
      <c r="D16" s="28" t="s">
        <v>45</v>
      </c>
    </row>
    <row r="17" spans="1:6" ht="13.5">
      <c r="A17" s="27">
        <v>16.7</v>
      </c>
      <c r="B17" s="27">
        <f>B16+A17</f>
        <v>44.11390151515151</v>
      </c>
      <c r="C17" s="27">
        <f>C16+A17</f>
        <v>44.11390151515151</v>
      </c>
      <c r="D17" s="29" t="s">
        <v>46</v>
      </c>
      <c r="F17" s="30"/>
    </row>
    <row r="18" spans="1:5" ht="27.75">
      <c r="A18" s="27">
        <v>0.1</v>
      </c>
      <c r="B18" s="27">
        <f>B17+A18</f>
        <v>44.21390151515151</v>
      </c>
      <c r="C18" s="27">
        <f>C17+A18</f>
        <v>44.21390151515151</v>
      </c>
      <c r="D18" s="29" t="s">
        <v>47</v>
      </c>
      <c r="E18" s="14"/>
    </row>
    <row r="19" spans="1:5" ht="13.5">
      <c r="A19" s="31" t="s">
        <v>8</v>
      </c>
      <c r="B19" s="32"/>
      <c r="C19" s="32"/>
      <c r="D19" s="32"/>
      <c r="E19" s="17"/>
    </row>
    <row r="20" spans="1:5" ht="13.5">
      <c r="A20" s="33" t="s">
        <v>9</v>
      </c>
      <c r="B20" s="34"/>
      <c r="C20" s="34"/>
      <c r="D20" s="34"/>
      <c r="E20" s="17"/>
    </row>
    <row r="21" spans="1:5" ht="13.5">
      <c r="A21" s="35" t="s">
        <v>10</v>
      </c>
      <c r="B21" s="34"/>
      <c r="C21" s="34"/>
      <c r="D21" s="34"/>
      <c r="E21" s="17"/>
    </row>
    <row r="22" spans="1:4" ht="13.5">
      <c r="A22" s="36"/>
      <c r="B22" s="36"/>
      <c r="C22" s="36"/>
      <c r="D22" s="36" t="s">
        <v>48</v>
      </c>
    </row>
    <row r="23" spans="1:4" ht="13.5">
      <c r="A23" s="27">
        <v>1</v>
      </c>
      <c r="B23" s="27">
        <f>A23</f>
        <v>1</v>
      </c>
      <c r="C23" s="27">
        <f>C18+A23</f>
        <v>45.21390151515151</v>
      </c>
      <c r="D23" s="29" t="s">
        <v>49</v>
      </c>
    </row>
    <row r="24" spans="1:5" ht="13.5">
      <c r="A24" s="27">
        <v>4</v>
      </c>
      <c r="B24" s="27">
        <f>B23+A24</f>
        <v>5</v>
      </c>
      <c r="C24" s="27">
        <f>C23+A24</f>
        <v>49.21390151515151</v>
      </c>
      <c r="D24" s="29" t="s">
        <v>50</v>
      </c>
      <c r="E24" s="37"/>
    </row>
    <row r="25" spans="1:4" ht="13.5">
      <c r="A25" s="27">
        <v>1</v>
      </c>
      <c r="B25" s="27">
        <f>B24+A25</f>
        <v>6</v>
      </c>
      <c r="C25" s="27">
        <f>C24+A25</f>
        <v>50.21390151515151</v>
      </c>
      <c r="D25" s="29" t="s">
        <v>51</v>
      </c>
    </row>
    <row r="26" spans="1:4" ht="13.5">
      <c r="A26" s="27">
        <v>10.7</v>
      </c>
      <c r="B26" s="27">
        <f>B25+A26</f>
        <v>16.7</v>
      </c>
      <c r="C26" s="27">
        <f>C25+A26</f>
        <v>60.91390151515151</v>
      </c>
      <c r="D26" s="29" t="s">
        <v>52</v>
      </c>
    </row>
    <row r="27" spans="1:4" ht="18" customHeight="1">
      <c r="A27" s="38">
        <v>5.8</v>
      </c>
      <c r="B27" s="27">
        <f>B26+A27</f>
        <v>22.5</v>
      </c>
      <c r="C27" s="27">
        <f>C26+A27</f>
        <v>66.7139015151515</v>
      </c>
      <c r="D27" s="29" t="s">
        <v>53</v>
      </c>
    </row>
    <row r="28" spans="1:4" ht="16.5" customHeight="1">
      <c r="A28" s="38">
        <v>5.4</v>
      </c>
      <c r="B28" s="27">
        <f>B27+A28</f>
        <v>27.9</v>
      </c>
      <c r="C28" s="27">
        <f>C27+A28</f>
        <v>72.11390151515151</v>
      </c>
      <c r="D28" s="29" t="s">
        <v>54</v>
      </c>
    </row>
    <row r="29" spans="1:4" ht="13.5">
      <c r="A29" s="38">
        <v>0.5</v>
      </c>
      <c r="B29" s="27">
        <f>B28+A29</f>
        <v>28.4</v>
      </c>
      <c r="C29" s="27">
        <f>C28+A29</f>
        <v>72.61390151515151</v>
      </c>
      <c r="D29" s="29" t="s">
        <v>55</v>
      </c>
    </row>
    <row r="30" spans="1:4" ht="13.5">
      <c r="A30" s="38">
        <v>0.8</v>
      </c>
      <c r="B30" s="27">
        <f>B29+A30</f>
        <v>29.2</v>
      </c>
      <c r="C30" s="27">
        <f>C29+A30</f>
        <v>73.41390151515151</v>
      </c>
      <c r="D30" s="29" t="s">
        <v>56</v>
      </c>
    </row>
    <row r="31" spans="1:5" ht="13.5">
      <c r="A31" s="38">
        <v>3.2</v>
      </c>
      <c r="B31" s="27">
        <f>B30+A31</f>
        <v>32.4</v>
      </c>
      <c r="C31" s="27">
        <f>C30+A31</f>
        <v>76.61390151515151</v>
      </c>
      <c r="D31" s="29" t="s">
        <v>57</v>
      </c>
      <c r="E31" s="37"/>
    </row>
    <row r="32" spans="1:5" ht="27.75">
      <c r="A32" s="39">
        <v>0.8</v>
      </c>
      <c r="B32" s="40">
        <f>B31+A32</f>
        <v>33.199999999999996</v>
      </c>
      <c r="C32" s="40">
        <f>C31+A32</f>
        <v>77.41390151515151</v>
      </c>
      <c r="D32" s="41" t="s">
        <v>58</v>
      </c>
      <c r="E32" s="42"/>
    </row>
    <row r="33" spans="1:4" ht="13.5">
      <c r="A33" s="43">
        <v>21.9</v>
      </c>
      <c r="B33" s="40">
        <f>B32+A33</f>
        <v>55.099999999999994</v>
      </c>
      <c r="C33" s="40">
        <f>C32+A33</f>
        <v>99.31390151515151</v>
      </c>
      <c r="D33" s="44" t="s">
        <v>59</v>
      </c>
    </row>
    <row r="34" spans="1:4" ht="13.5">
      <c r="A34" s="38">
        <v>0.7</v>
      </c>
      <c r="B34" s="27">
        <f>B33+A34</f>
        <v>55.8</v>
      </c>
      <c r="C34" s="27">
        <f>C33+A34</f>
        <v>100.01390151515152</v>
      </c>
      <c r="D34" s="29" t="s">
        <v>60</v>
      </c>
    </row>
    <row r="35" spans="1:4" ht="27.75">
      <c r="A35" s="38">
        <v>2.9</v>
      </c>
      <c r="B35" s="27">
        <f>B34+A35</f>
        <v>58.699999999999996</v>
      </c>
      <c r="C35" s="27">
        <f>C34+A35</f>
        <v>102.91390151515152</v>
      </c>
      <c r="D35" s="29" t="s">
        <v>61</v>
      </c>
    </row>
    <row r="36" spans="1:5" ht="13.5">
      <c r="A36" s="31" t="s">
        <v>11</v>
      </c>
      <c r="B36" s="32"/>
      <c r="C36" s="32"/>
      <c r="D36" s="32"/>
      <c r="E36" s="17"/>
    </row>
    <row r="37" spans="1:5" ht="13.5">
      <c r="A37" s="21" t="s">
        <v>12</v>
      </c>
      <c r="B37" s="22"/>
      <c r="C37" s="22"/>
      <c r="D37" s="22"/>
      <c r="E37" s="17"/>
    </row>
    <row r="38" spans="1:5" ht="13.5">
      <c r="A38" s="21" t="s">
        <v>13</v>
      </c>
      <c r="B38" s="22"/>
      <c r="C38" s="22"/>
      <c r="D38" s="22"/>
      <c r="E38" s="17"/>
    </row>
    <row r="39" spans="1:4" ht="27.75">
      <c r="A39" s="45"/>
      <c r="B39" s="46"/>
      <c r="C39" s="46"/>
      <c r="D39" s="47" t="s">
        <v>62</v>
      </c>
    </row>
    <row r="40" spans="1:4" ht="13.5">
      <c r="A40" s="38">
        <v>8</v>
      </c>
      <c r="B40" s="27">
        <f>A40</f>
        <v>8</v>
      </c>
      <c r="C40" s="27">
        <f>C35+A40</f>
        <v>110.91390151515152</v>
      </c>
      <c r="D40" s="29" t="s">
        <v>63</v>
      </c>
    </row>
    <row r="41" spans="1:4" ht="13.5">
      <c r="A41" s="38">
        <v>3.8</v>
      </c>
      <c r="B41" s="27">
        <f>B40+A41</f>
        <v>11.8</v>
      </c>
      <c r="C41" s="27">
        <f>C40+A41</f>
        <v>114.71390151515152</v>
      </c>
      <c r="D41" s="29" t="s">
        <v>64</v>
      </c>
    </row>
    <row r="42" spans="1:6" ht="40.5">
      <c r="A42" s="39">
        <v>11.1</v>
      </c>
      <c r="B42" s="27">
        <f>B41+A42</f>
        <v>22.9</v>
      </c>
      <c r="C42" s="27">
        <f>C41+A42</f>
        <v>125.81390151515151</v>
      </c>
      <c r="D42" s="41" t="s">
        <v>65</v>
      </c>
      <c r="E42" s="48"/>
      <c r="F42" s="49"/>
    </row>
    <row r="43" spans="1:6" ht="13.5">
      <c r="A43" s="43">
        <v>5.8</v>
      </c>
      <c r="B43" s="27">
        <f>B42+A43</f>
        <v>28.7</v>
      </c>
      <c r="C43" s="27">
        <f>C42+A43</f>
        <v>131.61390151515153</v>
      </c>
      <c r="D43" s="44" t="s">
        <v>66</v>
      </c>
      <c r="E43" s="50"/>
      <c r="F43" s="49"/>
    </row>
    <row r="44" spans="1:7" ht="40.5">
      <c r="A44" s="38">
        <v>22.1</v>
      </c>
      <c r="B44" s="27">
        <f>B43+A44</f>
        <v>50.8</v>
      </c>
      <c r="C44" s="27">
        <f>C43+A44</f>
        <v>153.71390151515152</v>
      </c>
      <c r="D44" s="29" t="s">
        <v>67</v>
      </c>
      <c r="G44" s="37"/>
    </row>
    <row r="45" spans="1:7" ht="13.5">
      <c r="A45" s="27">
        <v>2.6</v>
      </c>
      <c r="B45" s="27">
        <f>B44+A45</f>
        <v>53.4</v>
      </c>
      <c r="C45" s="27">
        <f>C44+A45</f>
        <v>156.3139015151515</v>
      </c>
      <c r="D45" s="37" t="s">
        <v>68</v>
      </c>
      <c r="G45" s="37"/>
    </row>
    <row r="46" spans="1:4" ht="13.5">
      <c r="A46" s="38">
        <f>3.75-2.6</f>
        <v>1.15</v>
      </c>
      <c r="B46" s="27">
        <f>B45+A46</f>
        <v>54.55</v>
      </c>
      <c r="C46" s="27">
        <f>C45+A46</f>
        <v>157.46390151515152</v>
      </c>
      <c r="D46" s="37" t="s">
        <v>69</v>
      </c>
    </row>
    <row r="47" spans="1:4" ht="13.5">
      <c r="A47" s="27">
        <f>7.6-3.75</f>
        <v>3.8499999999999996</v>
      </c>
      <c r="B47" s="27">
        <f>B46+A47</f>
        <v>58.4</v>
      </c>
      <c r="C47" s="27">
        <f>C46+A47</f>
        <v>161.3139015151515</v>
      </c>
      <c r="D47" s="37" t="s">
        <v>70</v>
      </c>
    </row>
    <row r="48" spans="1:7" ht="40.5">
      <c r="A48" s="27">
        <f>8.53-7.6</f>
        <v>0.9299999999999997</v>
      </c>
      <c r="B48" s="27">
        <f>B47+A48</f>
        <v>59.33</v>
      </c>
      <c r="C48" s="27">
        <f>C47+A48</f>
        <v>162.24390151515152</v>
      </c>
      <c r="D48" s="11" t="s">
        <v>71</v>
      </c>
      <c r="G48" s="37"/>
    </row>
    <row r="49" spans="1:6" ht="13.5">
      <c r="A49" s="27">
        <f>544/5280</f>
        <v>0.10303030303030303</v>
      </c>
      <c r="B49" s="27">
        <f>B48+A49</f>
        <v>59.4330303030303</v>
      </c>
      <c r="C49" s="27">
        <f>C48+A49</f>
        <v>162.34693181818182</v>
      </c>
      <c r="D49" s="37" t="s">
        <v>72</v>
      </c>
      <c r="E49" s="50"/>
      <c r="F49" s="49"/>
    </row>
    <row r="50" spans="1:6" ht="13.5">
      <c r="A50" s="15" t="s">
        <v>14</v>
      </c>
      <c r="B50" s="16"/>
      <c r="C50" s="16"/>
      <c r="D50" s="16"/>
      <c r="E50" s="51"/>
      <c r="F50" s="49"/>
    </row>
    <row r="51" spans="1:6" ht="13.5">
      <c r="A51" s="21" t="s">
        <v>15</v>
      </c>
      <c r="B51" s="22"/>
      <c r="C51" s="22"/>
      <c r="D51" s="22"/>
      <c r="E51" s="51"/>
      <c r="F51" s="49"/>
    </row>
    <row r="52" spans="1:6" ht="13.5">
      <c r="A52" s="19" t="s">
        <v>16</v>
      </c>
      <c r="B52" s="20"/>
      <c r="C52" s="20"/>
      <c r="D52" s="20"/>
      <c r="E52" s="51"/>
      <c r="F52" s="49"/>
    </row>
    <row r="53" spans="1:6" ht="27.75">
      <c r="A53" s="52"/>
      <c r="B53" s="53"/>
      <c r="C53" s="53"/>
      <c r="D53" s="54" t="s">
        <v>73</v>
      </c>
      <c r="E53" s="55"/>
      <c r="F53" s="49"/>
    </row>
    <row r="54" spans="1:6" ht="27.75">
      <c r="A54" s="56">
        <f>448.8/5280</f>
        <v>0.085</v>
      </c>
      <c r="B54" s="27">
        <f>A54</f>
        <v>0.085</v>
      </c>
      <c r="C54" s="38">
        <f>C49+A54</f>
        <v>162.43193181818182</v>
      </c>
      <c r="D54" s="28" t="s">
        <v>74</v>
      </c>
      <c r="E54" s="55"/>
      <c r="F54" s="49"/>
    </row>
    <row r="55" spans="1:6" ht="13.5">
      <c r="A55" s="56">
        <v>4.79</v>
      </c>
      <c r="B55" s="27">
        <f>A55+B54</f>
        <v>4.875</v>
      </c>
      <c r="C55" s="27">
        <f>C54+A55</f>
        <v>167.22193181818182</v>
      </c>
      <c r="D55" s="28" t="s">
        <v>75</v>
      </c>
      <c r="E55" s="55"/>
      <c r="F55" s="49"/>
    </row>
    <row r="56" spans="1:6" ht="27.75">
      <c r="A56" s="38">
        <v>10.7</v>
      </c>
      <c r="B56" s="27">
        <f>A56+B55</f>
        <v>15.575</v>
      </c>
      <c r="C56" s="27">
        <f>C55+A56</f>
        <v>177.9219318181818</v>
      </c>
      <c r="D56" s="29" t="s">
        <v>76</v>
      </c>
      <c r="E56" s="55"/>
      <c r="F56" s="57"/>
    </row>
    <row r="57" spans="1:6" ht="13.5">
      <c r="A57" s="27">
        <v>15.9</v>
      </c>
      <c r="B57" s="27">
        <f>A57+B56</f>
        <v>31.475</v>
      </c>
      <c r="C57" s="27">
        <f>C56+A57</f>
        <v>193.8219318181818</v>
      </c>
      <c r="D57" s="28" t="s">
        <v>77</v>
      </c>
      <c r="E57" s="55"/>
      <c r="F57" s="57"/>
    </row>
    <row r="58" spans="1:6" ht="13.5">
      <c r="A58" s="27">
        <v>2.5</v>
      </c>
      <c r="B58" s="27">
        <f>A58+B57</f>
        <v>33.975</v>
      </c>
      <c r="C58" s="27">
        <f>C57+A58</f>
        <v>196.3219318181818</v>
      </c>
      <c r="D58" s="28" t="s">
        <v>78</v>
      </c>
      <c r="E58" s="55"/>
      <c r="F58" s="57"/>
    </row>
    <row r="59" spans="1:6" ht="13.5">
      <c r="A59" s="15" t="s">
        <v>17</v>
      </c>
      <c r="B59" s="16"/>
      <c r="C59" s="16"/>
      <c r="D59" s="16"/>
      <c r="E59" s="51"/>
      <c r="F59" s="57"/>
    </row>
    <row r="60" spans="1:6" ht="13.5">
      <c r="A60" s="21" t="s">
        <v>18</v>
      </c>
      <c r="B60" s="22"/>
      <c r="C60" s="22"/>
      <c r="D60" s="22"/>
      <c r="E60" s="51"/>
      <c r="F60" s="57"/>
    </row>
    <row r="61" spans="1:6" ht="13.5">
      <c r="A61" s="19" t="s">
        <v>19</v>
      </c>
      <c r="B61" s="20"/>
      <c r="C61" s="20"/>
      <c r="D61" s="20"/>
      <c r="E61" s="51"/>
      <c r="F61" s="57"/>
    </row>
    <row r="62" spans="1:6" ht="54.75">
      <c r="A62" s="15"/>
      <c r="B62" s="16"/>
      <c r="C62" s="16"/>
      <c r="D62" s="16" t="s">
        <v>79</v>
      </c>
      <c r="E62" s="51"/>
      <c r="F62" s="57"/>
    </row>
    <row r="63" spans="1:6" ht="13.5">
      <c r="A63" s="58"/>
      <c r="B63" s="59"/>
      <c r="C63" s="59"/>
      <c r="D63" s="60" t="s">
        <v>80</v>
      </c>
      <c r="E63" s="61"/>
      <c r="F63" s="57"/>
    </row>
    <row r="64" spans="1:6" ht="45.75" customHeight="1">
      <c r="A64" s="62"/>
      <c r="B64" s="27"/>
      <c r="C64" s="27"/>
      <c r="D64" s="28" t="s">
        <v>81</v>
      </c>
      <c r="E64" s="61"/>
      <c r="F64" s="57"/>
    </row>
    <row r="65" spans="1:6" ht="13.5">
      <c r="A65" s="62">
        <f>1014/5280</f>
        <v>0.19204545454545455</v>
      </c>
      <c r="B65" s="27">
        <f>A65</f>
        <v>0.19204545454545455</v>
      </c>
      <c r="C65" s="27" t="s">
        <v>20</v>
      </c>
      <c r="D65" s="28" t="s">
        <v>82</v>
      </c>
      <c r="E65" s="61"/>
      <c r="F65" s="57"/>
    </row>
    <row r="66" spans="1:6" ht="40.5">
      <c r="A66" s="62">
        <f>394/5280</f>
        <v>0.07462121212121212</v>
      </c>
      <c r="B66" s="27">
        <f>B65+A66</f>
        <v>0.26666666666666666</v>
      </c>
      <c r="C66" s="27" t="s">
        <v>20</v>
      </c>
      <c r="D66" s="28" t="s">
        <v>83</v>
      </c>
      <c r="E66" s="61"/>
      <c r="F66" s="57"/>
    </row>
    <row r="67" spans="1:6" ht="13.5">
      <c r="A67" s="62">
        <f>1857/5280</f>
        <v>0.35170454545454544</v>
      </c>
      <c r="B67" s="27">
        <f>B66+A67</f>
        <v>0.6183712121212122</v>
      </c>
      <c r="C67" s="27" t="s">
        <v>20</v>
      </c>
      <c r="D67" s="28" t="s">
        <v>84</v>
      </c>
      <c r="E67" s="61"/>
      <c r="F67" s="57"/>
    </row>
    <row r="68" spans="1:6" ht="13.5">
      <c r="A68" s="62">
        <v>0.1</v>
      </c>
      <c r="B68" s="27">
        <f>B67+A68</f>
        <v>0.7183712121212121</v>
      </c>
      <c r="C68" s="27" t="s">
        <v>20</v>
      </c>
      <c r="D68" s="28" t="s">
        <v>85</v>
      </c>
      <c r="E68" s="61"/>
      <c r="F68" s="57"/>
    </row>
    <row r="69" spans="1:6" ht="27.75">
      <c r="A69" s="62">
        <v>0.5</v>
      </c>
      <c r="B69" s="27">
        <f>B68+A69</f>
        <v>1.218371212121212</v>
      </c>
      <c r="C69" s="27"/>
      <c r="D69" s="28" t="s">
        <v>86</v>
      </c>
      <c r="E69" s="61"/>
      <c r="F69" s="57"/>
    </row>
    <row r="70" spans="1:6" ht="40.5">
      <c r="A70" s="59" t="s">
        <v>20</v>
      </c>
      <c r="B70" s="59"/>
      <c r="C70" s="59"/>
      <c r="D70" s="63" t="s">
        <v>87</v>
      </c>
      <c r="E70" s="55"/>
      <c r="F70" s="57"/>
    </row>
    <row r="71" spans="1:6" ht="13.5">
      <c r="A71" s="27">
        <v>2.5</v>
      </c>
      <c r="B71" s="27">
        <f>A71</f>
        <v>2.5</v>
      </c>
      <c r="C71" s="27">
        <f>C58+A71</f>
        <v>198.8219318181818</v>
      </c>
      <c r="D71" s="28" t="s">
        <v>88</v>
      </c>
      <c r="E71" s="55"/>
      <c r="F71" s="57"/>
    </row>
    <row r="72" spans="1:256" ht="27.75">
      <c r="A72" s="27">
        <v>15.9</v>
      </c>
      <c r="B72" s="27">
        <f>A72+B71</f>
        <v>18.4</v>
      </c>
      <c r="C72" s="27">
        <f>C71+A72</f>
        <v>214.72193181818182</v>
      </c>
      <c r="D72" s="28" t="s">
        <v>89</v>
      </c>
      <c r="E72" s="64"/>
      <c r="F72" s="6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</row>
    <row r="73" spans="1:256" ht="40.5">
      <c r="A73" s="27">
        <v>10.7</v>
      </c>
      <c r="B73" s="27">
        <f>A73+B72</f>
        <v>29.099999999999998</v>
      </c>
      <c r="C73" s="27">
        <f>C72+A73</f>
        <v>225.4219318181818</v>
      </c>
      <c r="D73" s="28" t="s">
        <v>90</v>
      </c>
      <c r="E73" s="64"/>
      <c r="F73" s="6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</row>
    <row r="74" spans="1:256" ht="27.75">
      <c r="A74" s="27">
        <v>4.9</v>
      </c>
      <c r="B74" s="27">
        <f>A74+B73</f>
        <v>34</v>
      </c>
      <c r="C74" s="27">
        <f>C73+A74</f>
        <v>230.3219318181818</v>
      </c>
      <c r="D74" s="28" t="s">
        <v>91</v>
      </c>
      <c r="E74" s="64"/>
      <c r="F74" s="6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</row>
    <row r="75" spans="1:256" ht="13.5">
      <c r="A75" s="15" t="s">
        <v>21</v>
      </c>
      <c r="B75" s="16"/>
      <c r="C75" s="16"/>
      <c r="D75" s="16"/>
      <c r="E75" s="66"/>
      <c r="F75" s="6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</row>
    <row r="76" spans="1:256" ht="13.5">
      <c r="A76" s="21" t="s">
        <v>22</v>
      </c>
      <c r="B76" s="22"/>
      <c r="C76" s="22"/>
      <c r="D76" s="22"/>
      <c r="E76" s="66"/>
      <c r="F76" s="6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</row>
    <row r="77" spans="1:256" ht="13.5">
      <c r="A77" s="19" t="s">
        <v>23</v>
      </c>
      <c r="B77" s="20"/>
      <c r="C77" s="20"/>
      <c r="D77" s="20"/>
      <c r="E77" s="66"/>
      <c r="F77" s="6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  <c r="IV77" s="25"/>
    </row>
    <row r="78" spans="1:256" ht="27.75">
      <c r="A78" s="67" t="s">
        <v>20</v>
      </c>
      <c r="B78" s="67" t="s">
        <v>20</v>
      </c>
      <c r="C78" s="67" t="s">
        <v>20</v>
      </c>
      <c r="D78" s="54" t="s">
        <v>92</v>
      </c>
      <c r="E78" s="64"/>
      <c r="F78" s="6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  <c r="IV78" s="25"/>
    </row>
    <row r="79" spans="1:256" ht="40.5">
      <c r="A79" s="27" t="s">
        <v>24</v>
      </c>
      <c r="B79" s="27" t="s">
        <v>24</v>
      </c>
      <c r="C79" s="27">
        <f>C74</f>
        <v>230.3219318181818</v>
      </c>
      <c r="D79" s="28" t="s">
        <v>93</v>
      </c>
      <c r="E79" s="64"/>
      <c r="F79" s="6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  <c r="IV79" s="25"/>
    </row>
    <row r="80" spans="1:256" ht="13.5">
      <c r="A80" s="27">
        <f>26.5-21.65</f>
        <v>4.850000000000001</v>
      </c>
      <c r="B80" s="27">
        <f>A80</f>
        <v>4.850000000000001</v>
      </c>
      <c r="C80" s="27">
        <f>C79+A80</f>
        <v>235.1719318181818</v>
      </c>
      <c r="D80" s="37" t="s">
        <v>94</v>
      </c>
      <c r="E80" s="64"/>
      <c r="F80" s="6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  <c r="IV80" s="25"/>
    </row>
    <row r="81" spans="1:256" ht="54.75">
      <c r="A81" s="27">
        <f>30.68-26.5</f>
        <v>4.18</v>
      </c>
      <c r="B81" s="27">
        <f>B80+A81</f>
        <v>9.030000000000001</v>
      </c>
      <c r="C81" s="27">
        <f>C80+A81</f>
        <v>239.3519318181818</v>
      </c>
      <c r="D81" s="28" t="s">
        <v>95</v>
      </c>
      <c r="E81" s="64"/>
      <c r="F81" s="6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  <c r="IV81" s="25"/>
    </row>
    <row r="82" spans="1:256" ht="27.75">
      <c r="A82" s="27">
        <v>22.1</v>
      </c>
      <c r="B82" s="27">
        <f>B81+A82</f>
        <v>31.130000000000003</v>
      </c>
      <c r="C82" s="27">
        <f>C81+A82</f>
        <v>261.45193181818183</v>
      </c>
      <c r="D82" s="28" t="s">
        <v>96</v>
      </c>
      <c r="F82" s="64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  <c r="IV82" s="25"/>
    </row>
    <row r="83" spans="1:256" ht="27.75">
      <c r="A83" s="27">
        <v>5.8</v>
      </c>
      <c r="B83" s="27">
        <f>B82+A83</f>
        <v>36.93</v>
      </c>
      <c r="C83" s="27">
        <f>C82+A83</f>
        <v>267.25193181818184</v>
      </c>
      <c r="D83" s="28" t="s">
        <v>97</v>
      </c>
      <c r="F83" s="64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  <c r="IV83" s="25"/>
    </row>
    <row r="84" spans="1:256" ht="13.5">
      <c r="A84" s="27">
        <v>11.1</v>
      </c>
      <c r="B84" s="27">
        <f>B83+A84</f>
        <v>48.03</v>
      </c>
      <c r="C84" s="27">
        <f>C83+A84</f>
        <v>278.35193181818187</v>
      </c>
      <c r="D84" s="28" t="s">
        <v>98</v>
      </c>
      <c r="F84" s="64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  <c r="IV84" s="25"/>
    </row>
    <row r="85" spans="1:256" ht="18" customHeight="1">
      <c r="A85" s="27">
        <v>1.9</v>
      </c>
      <c r="B85" s="27">
        <f>B84+A85</f>
        <v>49.93</v>
      </c>
      <c r="C85" s="27">
        <f>C84+A85</f>
        <v>280.25193181818184</v>
      </c>
      <c r="D85" s="28" t="s">
        <v>99</v>
      </c>
      <c r="F85" s="64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5"/>
    </row>
    <row r="86" spans="1:6" ht="13.5">
      <c r="A86" s="27">
        <v>5.1</v>
      </c>
      <c r="B86" s="27">
        <f>B85+A86</f>
        <v>55.03</v>
      </c>
      <c r="C86" s="27">
        <f>C85+A86</f>
        <v>285.35193181818187</v>
      </c>
      <c r="D86" s="68" t="s">
        <v>100</v>
      </c>
      <c r="F86" s="55"/>
    </row>
    <row r="87" spans="1:6" ht="13.5">
      <c r="A87" s="27">
        <v>15</v>
      </c>
      <c r="B87" s="27">
        <f>B86+A87</f>
        <v>70.03</v>
      </c>
      <c r="C87" s="27">
        <f>C86+A87</f>
        <v>300.35193181818187</v>
      </c>
      <c r="D87" s="68" t="s">
        <v>101</v>
      </c>
      <c r="E87" s="55"/>
      <c r="F87" s="57"/>
    </row>
    <row r="88" spans="1:6" ht="27.75">
      <c r="A88" s="69" t="s">
        <v>25</v>
      </c>
      <c r="B88" s="70"/>
      <c r="C88" s="70"/>
      <c r="D88" s="70"/>
      <c r="E88" s="51"/>
      <c r="F88" s="57"/>
    </row>
    <row r="89" spans="1:6" ht="13.5">
      <c r="A89" s="71" t="s">
        <v>26</v>
      </c>
      <c r="B89" s="72"/>
      <c r="C89" s="72"/>
      <c r="D89" s="72"/>
      <c r="E89" s="51"/>
      <c r="F89" s="57"/>
    </row>
    <row r="90" spans="1:7" ht="13.5">
      <c r="A90" s="71" t="s">
        <v>27</v>
      </c>
      <c r="B90" s="72"/>
      <c r="C90" s="72"/>
      <c r="D90" s="72"/>
      <c r="E90" s="51"/>
      <c r="F90" s="57"/>
      <c r="G90" s="37"/>
    </row>
    <row r="91" spans="1:7" ht="13.5">
      <c r="A91" s="73"/>
      <c r="B91" s="74"/>
      <c r="C91" s="74"/>
      <c r="D91" s="74" t="s">
        <v>102</v>
      </c>
      <c r="E91" s="55"/>
      <c r="F91" s="57"/>
      <c r="G91" s="37"/>
    </row>
    <row r="92" spans="1:7" ht="13.5">
      <c r="A92" s="27">
        <v>0.8</v>
      </c>
      <c r="B92" s="27">
        <f>A92</f>
        <v>0.8</v>
      </c>
      <c r="C92" s="27">
        <f>C87+A92</f>
        <v>301.1519318181819</v>
      </c>
      <c r="D92" s="68" t="s">
        <v>103</v>
      </c>
      <c r="F92" s="55"/>
      <c r="G92" s="37"/>
    </row>
    <row r="93" spans="1:7" ht="13.5">
      <c r="A93" s="27">
        <v>3.23</v>
      </c>
      <c r="B93" s="27">
        <f>B92+A93</f>
        <v>4.03</v>
      </c>
      <c r="C93" s="27">
        <f>C92+A93</f>
        <v>304.3819318181819</v>
      </c>
      <c r="D93" s="68" t="s">
        <v>104</v>
      </c>
      <c r="F93" s="55"/>
      <c r="G93" s="37"/>
    </row>
    <row r="94" spans="1:7" ht="13.5">
      <c r="A94" s="27">
        <v>0.75</v>
      </c>
      <c r="B94" s="27">
        <f>B93+A94</f>
        <v>4.78</v>
      </c>
      <c r="C94" s="27">
        <f>C93+A94</f>
        <v>305.1319318181819</v>
      </c>
      <c r="D94" s="68" t="s">
        <v>105</v>
      </c>
      <c r="F94" s="55"/>
      <c r="G94" s="75"/>
    </row>
    <row r="95" spans="1:6" ht="13.5">
      <c r="A95" s="27">
        <v>0.5</v>
      </c>
      <c r="B95" s="27">
        <f>B94+A95</f>
        <v>5.28</v>
      </c>
      <c r="C95" s="27">
        <f>C94+A95</f>
        <v>305.6319318181819</v>
      </c>
      <c r="D95" s="68" t="s">
        <v>106</v>
      </c>
      <c r="F95" s="55"/>
    </row>
    <row r="96" spans="1:256" ht="18" customHeight="1">
      <c r="A96" s="27">
        <v>5.4</v>
      </c>
      <c r="B96" s="27">
        <f>B95+A96</f>
        <v>10.68</v>
      </c>
      <c r="C96" s="27">
        <f>C95+A96</f>
        <v>311.0319318181819</v>
      </c>
      <c r="D96" s="28" t="s">
        <v>107</v>
      </c>
      <c r="E96" s="76"/>
      <c r="F96" s="77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  <c r="FF96" s="76"/>
      <c r="FG96" s="76"/>
      <c r="FH96" s="76"/>
      <c r="FI96" s="76"/>
      <c r="FJ96" s="76"/>
      <c r="FK96" s="76"/>
      <c r="FL96" s="76"/>
      <c r="FM96" s="76"/>
      <c r="FN96" s="76"/>
      <c r="FO96" s="76"/>
      <c r="FP96" s="76"/>
      <c r="FQ96" s="76"/>
      <c r="FR96" s="76"/>
      <c r="FS96" s="76"/>
      <c r="FT96" s="76"/>
      <c r="FU96" s="76"/>
      <c r="FV96" s="76"/>
      <c r="FW96" s="76"/>
      <c r="FX96" s="76"/>
      <c r="FY96" s="76"/>
      <c r="FZ96" s="76"/>
      <c r="GA96" s="76"/>
      <c r="GB96" s="76"/>
      <c r="GC96" s="76"/>
      <c r="GD96" s="76"/>
      <c r="GE96" s="76"/>
      <c r="GF96" s="76"/>
      <c r="GG96" s="76"/>
      <c r="GH96" s="76"/>
      <c r="GI96" s="76"/>
      <c r="GJ96" s="76"/>
      <c r="GK96" s="76"/>
      <c r="GL96" s="76"/>
      <c r="GM96" s="76"/>
      <c r="GN96" s="76"/>
      <c r="GO96" s="76"/>
      <c r="GP96" s="76"/>
      <c r="GQ96" s="76"/>
      <c r="GR96" s="76"/>
      <c r="GS96" s="76"/>
      <c r="GT96" s="76"/>
      <c r="GU96" s="76"/>
      <c r="GV96" s="76"/>
      <c r="GW96" s="76"/>
      <c r="GX96" s="76"/>
      <c r="GY96" s="76"/>
      <c r="GZ96" s="76"/>
      <c r="HA96" s="76"/>
      <c r="HB96" s="76"/>
      <c r="HC96" s="76"/>
      <c r="HD96" s="76"/>
      <c r="HE96" s="76"/>
      <c r="HF96" s="76"/>
      <c r="HG96" s="76"/>
      <c r="HH96" s="76"/>
      <c r="HI96" s="76"/>
      <c r="HJ96" s="76"/>
      <c r="HK96" s="76"/>
      <c r="HL96" s="76"/>
      <c r="HM96" s="76"/>
      <c r="HN96" s="76"/>
      <c r="HO96" s="76"/>
      <c r="HP96" s="76"/>
      <c r="HQ96" s="76"/>
      <c r="HR96" s="76"/>
      <c r="HS96" s="76"/>
      <c r="HT96" s="76"/>
      <c r="HU96" s="76"/>
      <c r="HV96" s="76"/>
      <c r="HW96" s="76"/>
      <c r="HX96" s="76"/>
      <c r="HY96" s="76"/>
      <c r="HZ96" s="76"/>
      <c r="IA96" s="76"/>
      <c r="IB96" s="76"/>
      <c r="IC96" s="76"/>
      <c r="ID96" s="76"/>
      <c r="IE96" s="76"/>
      <c r="IF96" s="76"/>
      <c r="IG96" s="76"/>
      <c r="IH96" s="76"/>
      <c r="II96" s="76"/>
      <c r="IJ96" s="76"/>
      <c r="IK96" s="76"/>
      <c r="IL96" s="76"/>
      <c r="IM96" s="76"/>
      <c r="IN96" s="76"/>
      <c r="IO96" s="76"/>
      <c r="IP96" s="76"/>
      <c r="IQ96" s="76"/>
      <c r="IR96" s="76"/>
      <c r="IS96" s="76"/>
      <c r="IT96" s="76"/>
      <c r="IU96" s="76"/>
      <c r="IV96" s="76"/>
    </row>
    <row r="97" spans="1:6" ht="13.5">
      <c r="A97" s="27">
        <v>3.8</v>
      </c>
      <c r="B97" s="27">
        <f>B96+A97</f>
        <v>14.48</v>
      </c>
      <c r="C97" s="27">
        <f>C96+A97</f>
        <v>314.8319318181819</v>
      </c>
      <c r="D97" s="68" t="s">
        <v>108</v>
      </c>
      <c r="F97" s="55"/>
    </row>
    <row r="98" spans="1:4" ht="13.5">
      <c r="A98" s="27">
        <v>2</v>
      </c>
      <c r="B98" s="27">
        <f>B97+A98</f>
        <v>16.48</v>
      </c>
      <c r="C98" s="27">
        <f>C97+A98</f>
        <v>316.8319318181819</v>
      </c>
      <c r="D98" s="68" t="s">
        <v>109</v>
      </c>
    </row>
    <row r="99" spans="1:6" ht="13.5">
      <c r="A99" s="27">
        <v>10.7</v>
      </c>
      <c r="B99" s="27">
        <f>B98+A99</f>
        <v>27.18</v>
      </c>
      <c r="C99" s="27">
        <f>C98+A99</f>
        <v>327.5319318181819</v>
      </c>
      <c r="D99" s="68" t="s">
        <v>110</v>
      </c>
      <c r="F99" s="55"/>
    </row>
    <row r="100" spans="1:6" ht="13.5">
      <c r="A100" s="27">
        <v>1</v>
      </c>
      <c r="B100" s="27">
        <f>B99+A100</f>
        <v>28.18</v>
      </c>
      <c r="C100" s="27">
        <f>C99+A100</f>
        <v>328.5319318181819</v>
      </c>
      <c r="D100" s="11" t="s">
        <v>111</v>
      </c>
      <c r="F100" s="55"/>
    </row>
    <row r="101" spans="1:6" ht="13.5">
      <c r="A101" s="27">
        <v>4</v>
      </c>
      <c r="B101" s="27">
        <f>B100+A101</f>
        <v>32.18</v>
      </c>
      <c r="C101" s="27">
        <f>C100+A101</f>
        <v>332.5319318181819</v>
      </c>
      <c r="D101" s="11" t="s">
        <v>112</v>
      </c>
      <c r="E101" s="55"/>
      <c r="F101" s="57"/>
    </row>
    <row r="102" spans="1:6" ht="13.5">
      <c r="A102" s="27">
        <v>1</v>
      </c>
      <c r="B102" s="27">
        <f>B101+A102</f>
        <v>33.18</v>
      </c>
      <c r="C102" s="27">
        <f>C101+A102</f>
        <v>333.5319318181819</v>
      </c>
      <c r="D102" s="11" t="s">
        <v>113</v>
      </c>
      <c r="E102" s="55"/>
      <c r="F102" s="57"/>
    </row>
    <row r="103" spans="1:8" ht="13.5">
      <c r="A103" s="78" t="s">
        <v>28</v>
      </c>
      <c r="B103" s="36"/>
      <c r="C103" s="36"/>
      <c r="D103" s="36"/>
      <c r="E103" s="51"/>
      <c r="F103" s="57"/>
      <c r="H103" s="79"/>
    </row>
    <row r="104" spans="1:7" ht="13.5">
      <c r="A104" s="35" t="s">
        <v>29</v>
      </c>
      <c r="B104" s="34"/>
      <c r="C104" s="34"/>
      <c r="D104" s="34"/>
      <c r="E104" s="51"/>
      <c r="F104" s="57"/>
      <c r="G104" s="80"/>
    </row>
    <row r="105" spans="1:6" ht="13.5">
      <c r="A105" s="81" t="s">
        <v>30</v>
      </c>
      <c r="B105" s="34"/>
      <c r="C105" s="34"/>
      <c r="D105" s="34"/>
      <c r="E105" s="51"/>
      <c r="F105" s="57"/>
    </row>
    <row r="106" spans="1:6" ht="40.5">
      <c r="A106" s="53"/>
      <c r="B106" s="53"/>
      <c r="C106" s="53"/>
      <c r="D106" s="82" t="s">
        <v>114</v>
      </c>
      <c r="E106" s="55"/>
      <c r="F106" s="57"/>
    </row>
    <row r="107" spans="1:6" ht="40.5">
      <c r="A107" s="27">
        <v>0.1</v>
      </c>
      <c r="B107" s="27">
        <f>A107</f>
        <v>0.1</v>
      </c>
      <c r="C107" s="27">
        <f>C102+A107</f>
        <v>333.6319318181819</v>
      </c>
      <c r="D107" s="11" t="s">
        <v>115</v>
      </c>
      <c r="E107" s="55"/>
      <c r="F107" s="57"/>
    </row>
    <row r="108" spans="1:256" ht="27.75">
      <c r="A108" s="27">
        <v>16.7</v>
      </c>
      <c r="B108" s="27">
        <f>B107+A108</f>
        <v>16.8</v>
      </c>
      <c r="C108" s="27">
        <f>C107+A108</f>
        <v>350.3319318181819</v>
      </c>
      <c r="D108" s="29" t="s">
        <v>116</v>
      </c>
      <c r="F108" s="77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6"/>
      <c r="FF108" s="76"/>
      <c r="FG108" s="76"/>
      <c r="FH108" s="76"/>
      <c r="FI108" s="76"/>
      <c r="FJ108" s="76"/>
      <c r="FK108" s="76"/>
      <c r="FL108" s="76"/>
      <c r="FM108" s="76"/>
      <c r="FN108" s="76"/>
      <c r="FO108" s="76"/>
      <c r="FP108" s="76"/>
      <c r="FQ108" s="76"/>
      <c r="FR108" s="76"/>
      <c r="FS108" s="76"/>
      <c r="FT108" s="76"/>
      <c r="FU108" s="76"/>
      <c r="FV108" s="76"/>
      <c r="FW108" s="76"/>
      <c r="FX108" s="76"/>
      <c r="FY108" s="76"/>
      <c r="FZ108" s="76"/>
      <c r="GA108" s="76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  <c r="HE108" s="76"/>
      <c r="HF108" s="76"/>
      <c r="HG108" s="76"/>
      <c r="HH108" s="76"/>
      <c r="HI108" s="76"/>
      <c r="HJ108" s="76"/>
      <c r="HK108" s="76"/>
      <c r="HL108" s="76"/>
      <c r="HM108" s="76"/>
      <c r="HN108" s="76"/>
      <c r="HO108" s="76"/>
      <c r="HP108" s="76"/>
      <c r="HQ108" s="76"/>
      <c r="HR108" s="76"/>
      <c r="HS108" s="76"/>
      <c r="HT108" s="76"/>
      <c r="HU108" s="76"/>
      <c r="HV108" s="76"/>
      <c r="HW108" s="76"/>
      <c r="HX108" s="76"/>
      <c r="HY108" s="76"/>
      <c r="HZ108" s="76"/>
      <c r="IA108" s="76"/>
      <c r="IB108" s="76"/>
      <c r="IC108" s="76"/>
      <c r="ID108" s="76"/>
      <c r="IE108" s="76"/>
      <c r="IF108" s="76"/>
      <c r="IG108" s="76"/>
      <c r="IH108" s="76"/>
      <c r="II108" s="76"/>
      <c r="IJ108" s="76"/>
      <c r="IK108" s="76"/>
      <c r="IL108" s="76"/>
      <c r="IM108" s="76"/>
      <c r="IN108" s="76"/>
      <c r="IO108" s="76"/>
      <c r="IP108" s="76"/>
      <c r="IQ108" s="76"/>
      <c r="IR108" s="76"/>
      <c r="IS108" s="76"/>
      <c r="IT108" s="76"/>
      <c r="IU108" s="76"/>
      <c r="IV108" s="76"/>
    </row>
    <row r="109" spans="1:256" ht="27.75">
      <c r="A109" s="38">
        <v>6.7</v>
      </c>
      <c r="B109" s="38">
        <f>A109+B108</f>
        <v>23.5</v>
      </c>
      <c r="C109" s="27">
        <f>C108+A109</f>
        <v>357.0319318181819</v>
      </c>
      <c r="D109" s="29" t="s">
        <v>117</v>
      </c>
      <c r="E109" s="77"/>
      <c r="F109" s="83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  <c r="EV109" s="76"/>
      <c r="EW109" s="76"/>
      <c r="EX109" s="76"/>
      <c r="EY109" s="76"/>
      <c r="EZ109" s="76"/>
      <c r="FA109" s="76"/>
      <c r="FB109" s="76"/>
      <c r="FC109" s="76"/>
      <c r="FD109" s="76"/>
      <c r="FE109" s="76"/>
      <c r="FF109" s="76"/>
      <c r="FG109" s="76"/>
      <c r="FH109" s="76"/>
      <c r="FI109" s="76"/>
      <c r="FJ109" s="76"/>
      <c r="FK109" s="76"/>
      <c r="FL109" s="76"/>
      <c r="FM109" s="76"/>
      <c r="FN109" s="76"/>
      <c r="FO109" s="76"/>
      <c r="FP109" s="76"/>
      <c r="FQ109" s="76"/>
      <c r="FR109" s="76"/>
      <c r="FS109" s="76"/>
      <c r="FT109" s="76"/>
      <c r="FU109" s="76"/>
      <c r="FV109" s="76"/>
      <c r="FW109" s="76"/>
      <c r="FX109" s="76"/>
      <c r="FY109" s="76"/>
      <c r="FZ109" s="76"/>
      <c r="GA109" s="76"/>
      <c r="GB109" s="76"/>
      <c r="GC109" s="76"/>
      <c r="GD109" s="76"/>
      <c r="GE109" s="76"/>
      <c r="GF109" s="76"/>
      <c r="GG109" s="76"/>
      <c r="GH109" s="76"/>
      <c r="GI109" s="76"/>
      <c r="GJ109" s="76"/>
      <c r="GK109" s="76"/>
      <c r="GL109" s="76"/>
      <c r="GM109" s="76"/>
      <c r="GN109" s="76"/>
      <c r="GO109" s="76"/>
      <c r="GP109" s="76"/>
      <c r="GQ109" s="76"/>
      <c r="GR109" s="76"/>
      <c r="GS109" s="76"/>
      <c r="GT109" s="76"/>
      <c r="GU109" s="76"/>
      <c r="GV109" s="76"/>
      <c r="GW109" s="76"/>
      <c r="GX109" s="76"/>
      <c r="GY109" s="76"/>
      <c r="GZ109" s="76"/>
      <c r="HA109" s="76"/>
      <c r="HB109" s="76"/>
      <c r="HC109" s="76"/>
      <c r="HD109" s="76"/>
      <c r="HE109" s="76"/>
      <c r="HF109" s="76"/>
      <c r="HG109" s="76"/>
      <c r="HH109" s="76"/>
      <c r="HI109" s="76"/>
      <c r="HJ109" s="76"/>
      <c r="HK109" s="76"/>
      <c r="HL109" s="76"/>
      <c r="HM109" s="76"/>
      <c r="HN109" s="76"/>
      <c r="HO109" s="76"/>
      <c r="HP109" s="76"/>
      <c r="HQ109" s="76"/>
      <c r="HR109" s="76"/>
      <c r="HS109" s="76"/>
      <c r="HT109" s="76"/>
      <c r="HU109" s="76"/>
      <c r="HV109" s="76"/>
      <c r="HW109" s="76"/>
      <c r="HX109" s="76"/>
      <c r="HY109" s="76"/>
      <c r="HZ109" s="76"/>
      <c r="IA109" s="76"/>
      <c r="IB109" s="76"/>
      <c r="IC109" s="76"/>
      <c r="ID109" s="76"/>
      <c r="IE109" s="76"/>
      <c r="IF109" s="76"/>
      <c r="IG109" s="76"/>
      <c r="IH109" s="76"/>
      <c r="II109" s="76"/>
      <c r="IJ109" s="76"/>
      <c r="IK109" s="76"/>
      <c r="IL109" s="76"/>
      <c r="IM109" s="76"/>
      <c r="IN109" s="76"/>
      <c r="IO109" s="76"/>
      <c r="IP109" s="76"/>
      <c r="IQ109" s="76"/>
      <c r="IR109" s="76"/>
      <c r="IS109" s="76"/>
      <c r="IT109" s="76"/>
      <c r="IU109" s="76"/>
      <c r="IV109" s="76"/>
    </row>
    <row r="110" spans="1:256" ht="13.5">
      <c r="A110" s="38">
        <v>2.6</v>
      </c>
      <c r="B110" s="38">
        <f>A110+B109</f>
        <v>26.1</v>
      </c>
      <c r="C110" s="27">
        <f>C109+A110</f>
        <v>359.6319318181819</v>
      </c>
      <c r="D110" s="29" t="s">
        <v>118</v>
      </c>
      <c r="E110" s="77"/>
      <c r="F110" s="83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  <c r="GT110" s="76"/>
      <c r="GU110" s="76"/>
      <c r="GV110" s="76"/>
      <c r="GW110" s="76"/>
      <c r="GX110" s="76"/>
      <c r="GY110" s="76"/>
      <c r="GZ110" s="76"/>
      <c r="HA110" s="76"/>
      <c r="HB110" s="76"/>
      <c r="HC110" s="76"/>
      <c r="HD110" s="76"/>
      <c r="HE110" s="76"/>
      <c r="HF110" s="76"/>
      <c r="HG110" s="76"/>
      <c r="HH110" s="76"/>
      <c r="HI110" s="76"/>
      <c r="HJ110" s="76"/>
      <c r="HK110" s="76"/>
      <c r="HL110" s="76"/>
      <c r="HM110" s="76"/>
      <c r="HN110" s="76"/>
      <c r="HO110" s="76"/>
      <c r="HP110" s="76"/>
      <c r="HQ110" s="76"/>
      <c r="HR110" s="76"/>
      <c r="HS110" s="76"/>
      <c r="HT110" s="76"/>
      <c r="HU110" s="76"/>
      <c r="HV110" s="76"/>
      <c r="HW110" s="76"/>
      <c r="HX110" s="76"/>
      <c r="HY110" s="76"/>
      <c r="HZ110" s="76"/>
      <c r="IA110" s="76"/>
      <c r="IB110" s="76"/>
      <c r="IC110" s="76"/>
      <c r="ID110" s="76"/>
      <c r="IE110" s="76"/>
      <c r="IF110" s="76"/>
      <c r="IG110" s="76"/>
      <c r="IH110" s="76"/>
      <c r="II110" s="76"/>
      <c r="IJ110" s="76"/>
      <c r="IK110" s="76"/>
      <c r="IL110" s="76"/>
      <c r="IM110" s="76"/>
      <c r="IN110" s="76"/>
      <c r="IO110" s="76"/>
      <c r="IP110" s="76"/>
      <c r="IQ110" s="76"/>
      <c r="IR110" s="76"/>
      <c r="IS110" s="76"/>
      <c r="IT110" s="76"/>
      <c r="IU110" s="76"/>
      <c r="IV110" s="76"/>
    </row>
    <row r="111" spans="1:256" ht="45" customHeight="1">
      <c r="A111" s="38">
        <v>1</v>
      </c>
      <c r="B111" s="38">
        <f>A111+B110</f>
        <v>27.1</v>
      </c>
      <c r="C111" s="27">
        <f>C110+A111</f>
        <v>360.6319318181819</v>
      </c>
      <c r="D111" s="29" t="s">
        <v>119</v>
      </c>
      <c r="E111" s="77"/>
      <c r="F111" s="83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B111" s="76"/>
      <c r="HC111" s="76"/>
      <c r="HD111" s="76"/>
      <c r="HE111" s="76"/>
      <c r="HF111" s="76"/>
      <c r="HG111" s="76"/>
      <c r="HH111" s="76"/>
      <c r="HI111" s="76"/>
      <c r="HJ111" s="76"/>
      <c r="HK111" s="76"/>
      <c r="HL111" s="76"/>
      <c r="HM111" s="76"/>
      <c r="HN111" s="76"/>
      <c r="HO111" s="76"/>
      <c r="HP111" s="76"/>
      <c r="HQ111" s="76"/>
      <c r="HR111" s="76"/>
      <c r="HS111" s="76"/>
      <c r="HT111" s="76"/>
      <c r="HU111" s="76"/>
      <c r="HV111" s="76"/>
      <c r="HW111" s="76"/>
      <c r="HX111" s="76"/>
      <c r="HY111" s="76"/>
      <c r="HZ111" s="76"/>
      <c r="IA111" s="76"/>
      <c r="IB111" s="76"/>
      <c r="IC111" s="76"/>
      <c r="ID111" s="76"/>
      <c r="IE111" s="76"/>
      <c r="IF111" s="76"/>
      <c r="IG111" s="76"/>
      <c r="IH111" s="76"/>
      <c r="II111" s="76"/>
      <c r="IJ111" s="76"/>
      <c r="IK111" s="76"/>
      <c r="IL111" s="76"/>
      <c r="IM111" s="76"/>
      <c r="IN111" s="76"/>
      <c r="IO111" s="76"/>
      <c r="IP111" s="76"/>
      <c r="IQ111" s="76"/>
      <c r="IR111" s="76"/>
      <c r="IS111" s="76"/>
      <c r="IT111" s="76"/>
      <c r="IU111" s="76"/>
      <c r="IV111" s="76"/>
    </row>
    <row r="112" spans="1:256" ht="13.5">
      <c r="A112" s="38">
        <v>12.1</v>
      </c>
      <c r="B112" s="38">
        <f>A112+B111</f>
        <v>39.2</v>
      </c>
      <c r="C112" s="27">
        <f>C111+A112</f>
        <v>372.7319318181819</v>
      </c>
      <c r="D112" s="29" t="s">
        <v>120</v>
      </c>
      <c r="E112" s="77"/>
      <c r="F112" s="83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  <c r="HE112" s="76"/>
      <c r="HF112" s="76"/>
      <c r="HG112" s="76"/>
      <c r="HH112" s="76"/>
      <c r="HI112" s="76"/>
      <c r="HJ112" s="76"/>
      <c r="HK112" s="76"/>
      <c r="HL112" s="76"/>
      <c r="HM112" s="76"/>
      <c r="HN112" s="76"/>
      <c r="HO112" s="76"/>
      <c r="HP112" s="76"/>
      <c r="HQ112" s="76"/>
      <c r="HR112" s="76"/>
      <c r="HS112" s="76"/>
      <c r="HT112" s="76"/>
      <c r="HU112" s="76"/>
      <c r="HV112" s="76"/>
      <c r="HW112" s="76"/>
      <c r="HX112" s="76"/>
      <c r="HY112" s="76"/>
      <c r="HZ112" s="76"/>
      <c r="IA112" s="76"/>
      <c r="IB112" s="76"/>
      <c r="IC112" s="76"/>
      <c r="ID112" s="76"/>
      <c r="IE112" s="76"/>
      <c r="IF112" s="76"/>
      <c r="IG112" s="76"/>
      <c r="IH112" s="76"/>
      <c r="II112" s="76"/>
      <c r="IJ112" s="76"/>
      <c r="IK112" s="76"/>
      <c r="IL112" s="76"/>
      <c r="IM112" s="76"/>
      <c r="IN112" s="76"/>
      <c r="IO112" s="76"/>
      <c r="IP112" s="76"/>
      <c r="IQ112" s="76"/>
      <c r="IR112" s="76"/>
      <c r="IS112" s="76"/>
      <c r="IT112" s="76"/>
      <c r="IU112" s="76"/>
      <c r="IV112" s="76"/>
    </row>
    <row r="113" spans="1:4" ht="13.5">
      <c r="A113" s="27">
        <v>4.5</v>
      </c>
      <c r="B113" s="38">
        <f>A113+B112</f>
        <v>43.7</v>
      </c>
      <c r="C113" s="27">
        <f>C112+A113</f>
        <v>377.2319318181819</v>
      </c>
      <c r="D113" s="29" t="s">
        <v>121</v>
      </c>
    </row>
    <row r="114" spans="1:4" ht="13.5">
      <c r="A114" s="27">
        <v>0.7</v>
      </c>
      <c r="B114" s="38">
        <f>A114+B113</f>
        <v>44.400000000000006</v>
      </c>
      <c r="C114" s="27">
        <f>C113+A114</f>
        <v>377.9319318181819</v>
      </c>
      <c r="D114" s="11" t="s">
        <v>122</v>
      </c>
    </row>
    <row r="115" spans="1:4" ht="13.5">
      <c r="A115" s="27">
        <v>0.1</v>
      </c>
      <c r="B115" s="38">
        <f>A115+B114</f>
        <v>44.50000000000001</v>
      </c>
      <c r="C115" s="27">
        <f>C114+A115</f>
        <v>378.03193181818193</v>
      </c>
      <c r="D115" s="11" t="s">
        <v>123</v>
      </c>
    </row>
    <row r="116" spans="1:4" ht="13.5">
      <c r="A116" s="27"/>
      <c r="B116" s="38"/>
      <c r="C116" s="27"/>
      <c r="D116" s="68"/>
    </row>
    <row r="117" spans="1:7" ht="13.5">
      <c r="A117" s="15" t="s">
        <v>31</v>
      </c>
      <c r="B117" s="16"/>
      <c r="C117" s="16"/>
      <c r="D117" s="16"/>
      <c r="E117" s="17"/>
      <c r="G117" s="37"/>
    </row>
    <row r="118" spans="1:5" ht="13.5">
      <c r="A118" s="21" t="s">
        <v>32</v>
      </c>
      <c r="B118" s="22"/>
      <c r="C118" s="22"/>
      <c r="D118" s="22"/>
      <c r="E118" s="17"/>
    </row>
    <row r="119" spans="1:10" ht="13.5">
      <c r="A119" s="33" t="s">
        <v>33</v>
      </c>
      <c r="B119" s="84"/>
      <c r="C119" s="84"/>
      <c r="D119" s="84"/>
      <c r="E119" s="17"/>
      <c r="J119" s="37"/>
    </row>
    <row r="120" spans="1:10" ht="13.5">
      <c r="A120" s="23"/>
      <c r="B120" s="85" t="s">
        <v>20</v>
      </c>
      <c r="C120" s="23"/>
      <c r="D120" s="74"/>
      <c r="E120" s="55"/>
      <c r="F120" s="57"/>
      <c r="J120" s="37"/>
    </row>
    <row r="121" spans="4:9" ht="13.5">
      <c r="D121" s="37" t="s">
        <v>20</v>
      </c>
      <c r="E121" s="11"/>
      <c r="F121" s="57"/>
      <c r="G121" s="37"/>
      <c r="H121" s="37"/>
      <c r="I121" s="37"/>
    </row>
    <row r="122" spans="1:10" ht="13.5">
      <c r="A122" s="37" t="s">
        <v>20</v>
      </c>
      <c r="D122" s="11" t="s">
        <v>20</v>
      </c>
      <c r="E122" s="11"/>
      <c r="F122" s="57"/>
      <c r="J122" s="37"/>
    </row>
    <row r="123" spans="2:9" ht="13.5">
      <c r="B123" s="37" t="s">
        <v>20</v>
      </c>
      <c r="D123" s="11" t="s">
        <v>20</v>
      </c>
      <c r="E123" s="11"/>
      <c r="F123" s="57"/>
      <c r="G123" s="37"/>
      <c r="H123" s="37"/>
      <c r="I123" s="37"/>
    </row>
    <row r="124" spans="4:8" ht="13.5">
      <c r="D124" s="68" t="s">
        <v>20</v>
      </c>
      <c r="E124" s="11"/>
      <c r="F124" s="57"/>
      <c r="H124" s="37"/>
    </row>
    <row r="125" spans="1:8" ht="13.5">
      <c r="A125" s="86"/>
      <c r="B125" s="14"/>
      <c r="C125" s="14"/>
      <c r="D125" s="11" t="s">
        <v>20</v>
      </c>
      <c r="E125" s="11"/>
      <c r="F125" s="57"/>
      <c r="H125" s="37"/>
    </row>
    <row r="126" spans="1:6" ht="13.5">
      <c r="A126" s="14"/>
      <c r="B126" s="14"/>
      <c r="C126" s="14"/>
      <c r="E126" s="11"/>
      <c r="F126" s="57"/>
    </row>
    <row r="127" spans="1:6" ht="13.5">
      <c r="A127" s="14"/>
      <c r="B127" s="14"/>
      <c r="C127" s="14"/>
      <c r="E127" s="11"/>
      <c r="F127" s="57"/>
    </row>
    <row r="128" spans="1:6" ht="13.5">
      <c r="A128" s="14"/>
      <c r="B128" s="14"/>
      <c r="C128" s="14"/>
      <c r="D128" s="37" t="s">
        <v>20</v>
      </c>
      <c r="E128" s="11"/>
      <c r="F128" s="57"/>
    </row>
    <row r="129" spans="1:6" ht="13.5">
      <c r="A129" s="14"/>
      <c r="B129" s="14"/>
      <c r="C129" s="14"/>
      <c r="E129" s="11"/>
      <c r="F129" s="57"/>
    </row>
    <row r="143" ht="13.5">
      <c r="A143" s="37" t="s">
        <v>34</v>
      </c>
    </row>
    <row r="144" ht="13.5">
      <c r="A144" s="37" t="s">
        <v>34</v>
      </c>
    </row>
  </sheetData>
  <sheetProtection/>
  <printOptions/>
  <pageMargins left="0.4" right="0.4" top="0.4" bottom="0.4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