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original" sheetId="1" r:id="rId1"/>
    <sheet name="MainStay" sheetId="2" r:id="rId2"/>
    <sheet name="Services" sheetId="3" r:id="rId3"/>
    <sheet name="Times" sheetId="4" r:id="rId4"/>
  </sheets>
  <definedNames/>
  <calcPr calcMode="autoNoTable" fullCalcOnLoad="1" iterate="1" iterateCount="50" iterateDelta="0"/>
</workbook>
</file>

<file path=xl/comments1.xml><?xml version="1.0" encoding="utf-8"?>
<comments xmlns="http://schemas.openxmlformats.org/spreadsheetml/2006/main">
  <authors>
    <author>Susan</author>
  </authors>
  <commentList>
    <comment ref="A82" authorId="0">
      <text>
        <r>
          <rPr>
            <sz val="12"/>
            <rFont val="Arial"/>
            <family val="0"/>
          </rPr>
          <t>GPSsays 4.9, Ter Nav says 4.7</t>
        </r>
      </text>
    </comment>
  </commentList>
</comments>
</file>

<file path=xl/sharedStrings.xml><?xml version="1.0" encoding="utf-8"?>
<sst xmlns="http://schemas.openxmlformats.org/spreadsheetml/2006/main" count="441" uniqueCount="257">
  <si>
    <t>2007 Arizona Brevet Series</t>
  </si>
  <si>
    <t>600 km   Start: 5 a.m.</t>
  </si>
  <si>
    <t>Time Limit:  40 hour limit</t>
  </si>
  <si>
    <t>Lights required.</t>
  </si>
  <si>
    <t>Go</t>
  </si>
  <si>
    <t>Checkpoint #1, The Alley, Casa Grande Downtown</t>
  </si>
  <si>
    <t>corner of Florence St and 3rd Street.</t>
  </si>
  <si>
    <t>Open: 4 a.m.  Closes: 5 a.m.</t>
  </si>
  <si>
    <t>Checkpoint #2  Circle K, Marana, AZ</t>
  </si>
  <si>
    <t>Open: 7:05    Closes: 9:44</t>
  </si>
  <si>
    <t>44.2 miles from start. Get signature from brevet volunteer.</t>
  </si>
  <si>
    <t>Checkpoint #3 Chevron Station, Continental &amp; I-19</t>
  </si>
  <si>
    <t>Open: 9:53  Closes: 16:04</t>
  </si>
  <si>
    <t>103 miles completed.  Get signature and time.</t>
  </si>
  <si>
    <t>Checkpoint # 4 Elgin Club, Elgin, AZ</t>
  </si>
  <si>
    <t>Open: 12:47 Sat  Closes:  22:24 Sat</t>
  </si>
  <si>
    <t>162.4 miles completed; Volunteer staffed - food and water available. Your drop bags are here, unless you're staying overnight at the Sonoita Inn.</t>
  </si>
  <si>
    <t>Checkpoint # 5 Circle K, Tombstone, AZ</t>
  </si>
  <si>
    <t>corner of Bruce and Sumner (Hwy 80); store open 24 hours</t>
  </si>
  <si>
    <t>Open: 14:30 Sat  Closes:2:04 Sun</t>
  </si>
  <si>
    <t>196.6 miles completed. Get signature or receipt.</t>
  </si>
  <si>
    <t xml:space="preserve"> </t>
  </si>
  <si>
    <t>Checkpoint #6 Elgin Club</t>
  </si>
  <si>
    <t>Open: 16:14 Sat  Closes: 5:44 Sun</t>
  </si>
  <si>
    <t>230.8 miles completed. Volunteered staff. Dinner &amp; sleep stop.</t>
  </si>
  <si>
    <t>&lt;0.1</t>
  </si>
  <si>
    <t>Checkpoint #7  Circle K or Diamond Shamrock, corner of Mission &amp; Drexel</t>
  </si>
  <si>
    <t>Open:  19:56 Sat  Close: 13:16 Sun</t>
  </si>
  <si>
    <t>300.9 miles completed; Get signature &amp; time. Stores open 24 hrs.</t>
  </si>
  <si>
    <t>Checkpoint #8  Circle K in Marana; open 24 hours</t>
  </si>
  <si>
    <t>Open:  21:42 Sat  Close:  16:48 Sun</t>
  </si>
  <si>
    <t>334 miles completed; Get signature &amp; time.</t>
  </si>
  <si>
    <t>Finish - The Alley, Downtown Casa Grande</t>
  </si>
  <si>
    <t xml:space="preserve">Open: 23:48 Sat  Closes:  21:00 Sun </t>
  </si>
  <si>
    <t>378.5 miles from start</t>
  </si>
  <si>
    <t xml:space="preserve">  </t>
  </si>
  <si>
    <t>Leg</t>
  </si>
  <si>
    <t>Cum</t>
  </si>
  <si>
    <t>Directions</t>
  </si>
  <si>
    <t>R (S) out of checkpoint onto Florence St.</t>
  </si>
  <si>
    <t>1st L (W) onto 2nd St. Becomes Jimmy Kerr Blvd. In Eloy becomes Frontier St</t>
  </si>
  <si>
    <t>Go under I-10.</t>
  </si>
  <si>
    <t>L (N) onto SR 87 to Coolidge. (If you cross over I-10, you went too far.)</t>
  </si>
  <si>
    <t>At stop sign, cross SR 87 to Milligan St</t>
  </si>
  <si>
    <t>R (S) on Vail Rd. (If you're on dirt road, you went too far.) Becomes Picacho Blvd.</t>
  </si>
  <si>
    <t>At end, L (S) onto Frontage Road. Also called Camino Adelante.</t>
  </si>
  <si>
    <t>R (W) under I-10. Sign says 'Marana Rd'.</t>
  </si>
  <si>
    <t>R (W) on W Marana Rd (in front of Circle K). Sometimes called Trico Marana Rd.</t>
  </si>
  <si>
    <t>L (W) out of checkpoint onto Marana Rd</t>
  </si>
  <si>
    <t>L (S) on Sanders Rd.</t>
  </si>
  <si>
    <t>At end L (E) Avra Valley Rd</t>
  </si>
  <si>
    <t>R (S) Sandario Rd</t>
  </si>
  <si>
    <t>L (SE) on Mile Wide Rd. Becomes Kinney Rd.</t>
  </si>
  <si>
    <t>Bear R to stay on Kinney Rd. Don't go to Gates Pass.</t>
  </si>
  <si>
    <t>At light, L (E) on Ajo Hwy. FOOD: McDonalds on left.</t>
  </si>
  <si>
    <t>R (S) on Camino de Oste</t>
  </si>
  <si>
    <t>At stop sign, L (E) on W Irvington.</t>
  </si>
  <si>
    <t>At light R (S) on Mission Road.</t>
  </si>
  <si>
    <t>Circle K - Check water - no services next 30 miles. Not an official checkpoint</t>
  </si>
  <si>
    <t>At end, L (E) on Duval Mine Rd</t>
  </si>
  <si>
    <t>R (E) on W Continental Rd</t>
  </si>
  <si>
    <t>R (S) at light on Continental Plaza Rd. (If you get to I-17 you went too far.)</t>
  </si>
  <si>
    <t>L into checkpoint.</t>
  </si>
  <si>
    <t>R out of checkpoint, back the way you came.</t>
  </si>
  <si>
    <t>R at the light. Cross I-19. Becomes E. Continental Rd</t>
  </si>
  <si>
    <t xml:space="preserve"> R (N) at stop sign on Old Nogales Hwy (Bus. 19)</t>
  </si>
  <si>
    <t>R (E) on Sahuarita Rd</t>
  </si>
  <si>
    <t>Cross Houghton Rd. Stop signs. CHECK WATER. No services next 28 miles.  Road Runner Market on corner. Open 5:30 am to midnight.</t>
  </si>
  <si>
    <t>At end, R (S) on SR 83. (May be unmarked)</t>
  </si>
  <si>
    <t>Straight at light to stay on SR 83. (Sonoita Inn 1 block to the left if you need your drop bag.) Food and water at convenience stores.</t>
  </si>
  <si>
    <t>Bear R to stay on SR 83.</t>
  </si>
  <si>
    <t>L on Elgin Rd</t>
  </si>
  <si>
    <t>Bear L to stay on Elgin Rd</t>
  </si>
  <si>
    <t>R up dirt road immediately after the Village of Elgin Winery. Sharp hill and loose stones. You may have to walk.</t>
  </si>
  <si>
    <t>Elgin Club is a beige and brick building.</t>
  </si>
  <si>
    <t>Go down the dirt driveway down the hill behind the Elgin Club.</t>
  </si>
  <si>
    <t>R out of the driveway but stay left and go over the one lane bridge. This is Elgin Rd</t>
  </si>
  <si>
    <t>R (W) at end onto SR 82 towards Tombstone.</t>
  </si>
  <si>
    <t>Cross SR 90 at Mustang Corner. Shell Food Mart open 24 hrs.</t>
  </si>
  <si>
    <t>At end, R (S) on SR 80.</t>
  </si>
  <si>
    <t>L into Circle K checkpoint.</t>
  </si>
  <si>
    <t xml:space="preserve">If you don't want to go to Tombstone, skip this next part and go back the way you came. To go directly  to the next checkpoint back in Elgin, R (N) out of the checkpoint. </t>
  </si>
  <si>
    <t>Tour of Tombstone</t>
  </si>
  <si>
    <t>If you're taking the optional tour through Tombstone, go L (S) out of the Circle K checkpoint and continue on SR 80. Becomes Fremont St</t>
  </si>
  <si>
    <t xml:space="preserve"> R (S) on South 1st Street.</t>
  </si>
  <si>
    <t>Go 1 block. L (E) on E Allen St. Go slow! Gun fighters and outlaws may be present. Sign says 'Road Closed'. If you're riding, be mindful of horses.</t>
  </si>
  <si>
    <t>L (N) at the Bird Cage Theater on 5th Street.</t>
  </si>
  <si>
    <t>L (W) on SR 80, also called Fremont St.</t>
  </si>
  <si>
    <t>You're back on the Circle K. Reset your cycle computer for the trip back to Elgin.</t>
  </si>
  <si>
    <t>At this point everyone has left the Circle K behind and to their right. Everyone is heading north on SR 80 back to Elgin and Sonoita.</t>
  </si>
  <si>
    <t>L (W) on SR 82.</t>
  </si>
  <si>
    <t>Cross SR 90 at Mustang Corner. FOOD: Shell Food Mart. Open 24 hours.</t>
  </si>
  <si>
    <t>Sign says 'Tourist Attraction Winery' Another sign points left to Elgin. Turn L (W) on Upper Elgin Rd. (Don't miss this turn!!!)</t>
  </si>
  <si>
    <t>L  after the one lane bridge onto the dirt driveway. Go up the hill to the Elgin Club.</t>
  </si>
  <si>
    <t>Take the dirt driveway down the hill behind the Elgin Club.</t>
  </si>
  <si>
    <t>L at the end of the driveway onto Elgin Rd and go past the Village of Elgin Winery. Then bear left to stay on Elgin Rd. (Don't take Lower Elgin Rd.)</t>
  </si>
  <si>
    <t>R (N) at end onto SR Hwy 83.</t>
  </si>
  <si>
    <t>At stop sign in Sonoita: If you're staying overnight at the Sonoita Inn, go right. The inn is within half a mile. If you're NOT staying at the inn, go straight to stay on SR Hwy 83.</t>
  </si>
  <si>
    <t>After mile post 55, L (W) on Sahuarita Rd. Sign points left to Sahuarita. (Don't miss this turn!!)</t>
  </si>
  <si>
    <t>FOOD: Road Runner Market at Houghton Rd. Open 5:30 am - midnight on Saturday and 5:30 am to 11 pm on Sunday</t>
  </si>
  <si>
    <t>Cross Old Nogales Hwy</t>
  </si>
  <si>
    <t>Cross over Interstate I-19. Becomes Helmet Peak Rd.</t>
  </si>
  <si>
    <t>R (N) on Mission at the top of the hill.</t>
  </si>
  <si>
    <t>L or R into convenience store checkpoint.</t>
  </si>
  <si>
    <t>L (N) out of the checkpoint onto Mission.</t>
  </si>
  <si>
    <t>L (W) on Irvington</t>
  </si>
  <si>
    <t>R (N) on Camino de Oste</t>
  </si>
  <si>
    <t>L (W) on Ajo Way (SR 86 S)</t>
  </si>
  <si>
    <t xml:space="preserve">R (N) on Kinney. </t>
  </si>
  <si>
    <t>Bear L to stay on Kinney Rd. Don't go to Gates Pass.</t>
  </si>
  <si>
    <t>Bear L onto Mile Wide Rd</t>
  </si>
  <si>
    <t>R (N) on Sandario Rd</t>
  </si>
  <si>
    <t>L (W) on Avra Valley Rd</t>
  </si>
  <si>
    <t>R (N) on Sanders Rd</t>
  </si>
  <si>
    <t>R (E) on Trico-Marana road</t>
  </si>
  <si>
    <t>Right into checkpoint</t>
  </si>
  <si>
    <t>Leave the checkpoint the way you came. R onto W Marana Rd. Then immediate L (E) at the stop sign on Sandario. Go under I-10.</t>
  </si>
  <si>
    <t>2nd L (N) on East Frontage Road. (Don't go over the RR tracks, and don't get on I-10.) I-10 should now be on your left.</t>
  </si>
  <si>
    <t>FOOD: Dairy Queen at Picacho Peak. Restaurant and Gift Shop bathroom open until 8 pm.</t>
  </si>
  <si>
    <t>R (E) on Picacho Blvd and cross RR tracks. Becomes Vail Rd</t>
  </si>
  <si>
    <t>L (W) at end onto Milligan</t>
  </si>
  <si>
    <t>Cross SR 87 and straight on to Eloy. Becomes Frontier Street in Eloy, Jimmy Kerr Blvd in Casa Grande and finally 2nd Street in downtown Casa Grande.</t>
  </si>
  <si>
    <t>Bear R at the Circle K to stay on main road.</t>
  </si>
  <si>
    <t>R (N) at light onto N Florence St</t>
  </si>
  <si>
    <t>2nd L into parking lot opposite 3rd St</t>
  </si>
  <si>
    <t>Susan's cell: 520-450-1335</t>
  </si>
  <si>
    <t>Checkpoint #1, MainStay Suites</t>
  </si>
  <si>
    <t>corner of Florence Blvd &amp; Henness</t>
  </si>
  <si>
    <t>45.8 miles from start. Get signature or receipt</t>
  </si>
  <si>
    <t>104.6 miles completed.  Get signature and time.</t>
  </si>
  <si>
    <t>164.1 miles completed; Volunteer staffed - food and water available.</t>
  </si>
  <si>
    <t>198.3 miles completed. Get signature or receipt.</t>
  </si>
  <si>
    <t>232.5 miles completed. Volunteered staff. Dinner &amp; sleep stop.</t>
  </si>
  <si>
    <t>Checkpoint #7  Circle K or Diamond Shamrock, corner of Mission &amp; Drexel; stores are open 24 hrs</t>
  </si>
  <si>
    <t>Open:  19:56 Sat  Close: 13:12 Sun</t>
  </si>
  <si>
    <t>302.5 miles completed; Get signature &amp; time.</t>
  </si>
  <si>
    <t>335.7 miles completed; Get signature &amp; time.</t>
  </si>
  <si>
    <t>381.7 miles from start</t>
  </si>
  <si>
    <t>L (N) out of checkpoint onto Henness</t>
  </si>
  <si>
    <t>1st L (W) onto McMurray.</t>
  </si>
  <si>
    <t>L (S) on Peart</t>
  </si>
  <si>
    <t>L (SE) at end on Jimmy Kerr Blvd</t>
  </si>
  <si>
    <t>R into checkpoint</t>
  </si>
  <si>
    <t>R at light on Continental Drive before I-19.</t>
  </si>
  <si>
    <t>Cross SR 90 at Mustang Corner. Shell Food Mart open 24 hours.</t>
  </si>
  <si>
    <t>L (N) at the Bird Cage Theater on 6th Street.</t>
  </si>
  <si>
    <t>R (N) on Mission</t>
  </si>
  <si>
    <t>Go under Interstate I-10.</t>
  </si>
  <si>
    <t>R (N) at light on Peart.</t>
  </si>
  <si>
    <t>R (E) at stop sign on McMurray</t>
  </si>
  <si>
    <t>R (S) on Henness</t>
  </si>
  <si>
    <t>shooting for 375 miles</t>
  </si>
  <si>
    <t>Terrain Navigator says 380 miles</t>
  </si>
  <si>
    <t>get times from the web site.</t>
  </si>
  <si>
    <t>Sonoita Mini Mart</t>
  </si>
  <si>
    <t>520-455-5613</t>
  </si>
  <si>
    <t>6:30am - 7 pm</t>
  </si>
  <si>
    <t>Country Store, Shell Station</t>
  </si>
  <si>
    <t>520-455-5788</t>
  </si>
  <si>
    <t>6am - 8 pm</t>
  </si>
  <si>
    <t>MdDonald's, 4960 W Ajo Way</t>
  </si>
  <si>
    <t>520-908-8696</t>
  </si>
  <si>
    <t>5am - 1 am</t>
  </si>
  <si>
    <t>Sidney from crown c ranch in sonoita</t>
  </si>
  <si>
    <t>11 separate beds</t>
  </si>
  <si>
    <t>for 7 rooms costs $595</t>
  </si>
  <si>
    <t xml:space="preserve"> 45 dollars for 11 people</t>
  </si>
  <si>
    <t>normally they charge 99 dollars per room</t>
  </si>
  <si>
    <t>Fire House Chief Joseph DeWolff</t>
  </si>
  <si>
    <t>455-5854</t>
  </si>
  <si>
    <t>1 room, 2 bathrooms, 2 showers, complete kitchen, separate access</t>
  </si>
  <si>
    <t>$10/HR</t>
  </si>
  <si>
    <t>Hwy 83 on R as you leave town</t>
  </si>
  <si>
    <t>Elgin Club, $150</t>
  </si>
  <si>
    <t>Pat Karnivalli 455-5681</t>
  </si>
  <si>
    <t xml:space="preserve">3/7/0 Pat says we're all set. </t>
  </si>
  <si>
    <t>Sonoita Fairgrounds</t>
  </si>
  <si>
    <t>$300 rental</t>
  </si>
  <si>
    <t>plus $100 for the kitchen</t>
  </si>
  <si>
    <t>even by the hour it was too much</t>
  </si>
  <si>
    <t>Tina Letarte 455-5553</t>
  </si>
  <si>
    <t>Leslie Kramer, Chamber</t>
  </si>
  <si>
    <t>Pick up the key at the Sonoita Realty</t>
  </si>
  <si>
    <t xml:space="preserve">Roadrunner Market </t>
  </si>
  <si>
    <t xml:space="preserve"> 16121 South   Houghton Road, Vail, AZ 85641 </t>
  </si>
  <si>
    <t xml:space="preserve"> (520)   762-5452</t>
  </si>
  <si>
    <t>Saturday 5:30 am to midnight</t>
  </si>
  <si>
    <t>Sunday 5:30 to 11 pm</t>
  </si>
  <si>
    <t>Saturday</t>
  </si>
  <si>
    <t xml:space="preserve">31 March 2007     </t>
  </si>
  <si>
    <t>S</t>
  </si>
  <si>
    <t>Begin civil twilig</t>
  </si>
  <si>
    <t xml:space="preserve">Sunrise           </t>
  </si>
  <si>
    <t xml:space="preserve">Sun transit       </t>
  </si>
  <si>
    <t xml:space="preserve">Sunset            </t>
  </si>
  <si>
    <t>End civil twilight</t>
  </si>
  <si>
    <t>M</t>
  </si>
  <si>
    <t xml:space="preserve">Moonrise          </t>
  </si>
  <si>
    <t xml:space="preserve">Moonset           </t>
  </si>
  <si>
    <t xml:space="preserve">Moon transit      </t>
  </si>
  <si>
    <t>elgin 1st</t>
  </si>
  <si>
    <t xml:space="preserve">Mountain </t>
  </si>
  <si>
    <t>UN</t>
  </si>
  <si>
    <t>ht       5:52</t>
  </si>
  <si>
    <t>OON</t>
  </si>
  <si>
    <t>sleep</t>
  </si>
  <si>
    <t>inn at 240</t>
  </si>
  <si>
    <t>Stand</t>
  </si>
  <si>
    <t>a.m.</t>
  </si>
  <si>
    <t>p.m.</t>
  </si>
  <si>
    <t>back</t>
  </si>
  <si>
    <t>innpeople 128</t>
  </si>
  <si>
    <t>ard Time</t>
  </si>
  <si>
    <t>on preceding day</t>
  </si>
  <si>
    <t>on following day</t>
  </si>
  <si>
    <t>last year</t>
  </si>
  <si>
    <t>pbp</t>
  </si>
  <si>
    <t>this year</t>
  </si>
  <si>
    <t>600km BREVET</t>
  </si>
  <si>
    <t>Checkpoin</t>
  </si>
  <si>
    <t>=========</t>
  </si>
  <si>
    <t>cg</t>
  </si>
  <si>
    <t xml:space="preserve">0mi  </t>
  </si>
  <si>
    <t>Circle K</t>
  </si>
  <si>
    <t xml:space="preserve">44mi  </t>
  </si>
  <si>
    <t>Chevron</t>
  </si>
  <si>
    <t xml:space="preserve">102mi  </t>
  </si>
  <si>
    <t>Elgin 1</t>
  </si>
  <si>
    <t xml:space="preserve">162mi  </t>
  </si>
  <si>
    <t>Tombstone</t>
  </si>
  <si>
    <t xml:space="preserve">196mi  </t>
  </si>
  <si>
    <t>Elgin</t>
  </si>
  <si>
    <t xml:space="preserve">230mi  </t>
  </si>
  <si>
    <t>Mission/D</t>
  </si>
  <si>
    <t xml:space="preserve">300mi  </t>
  </si>
  <si>
    <t>Marana</t>
  </si>
  <si>
    <t xml:space="preserve">334mi  </t>
  </si>
  <si>
    <t>CG</t>
  </si>
  <si>
    <t xml:space="preserve">  378mi    open: 03/31 23:48</t>
  </si>
  <si>
    <t xml:space="preserve">          close: 04/01 21:00</t>
  </si>
  <si>
    <t xml:space="preserve">t      </t>
  </si>
  <si>
    <t xml:space="preserve">=      </t>
  </si>
  <si>
    <t>start:</t>
  </si>
  <si>
    <t>open:</t>
  </si>
  <si>
    <t>close:</t>
  </si>
  <si>
    <t>rexel</t>
  </si>
  <si>
    <t xml:space="preserve">Date </t>
  </si>
  <si>
    <t xml:space="preserve">==== </t>
  </si>
  <si>
    <t>Time</t>
  </si>
  <si>
    <t>====</t>
  </si>
  <si>
    <t>next day</t>
  </si>
  <si>
    <t>Previous</t>
  </si>
  <si>
    <t>Results</t>
  </si>
  <si>
    <t>7 am, 8, 9, 11</t>
  </si>
  <si>
    <t>4 pm</t>
  </si>
  <si>
    <t>2 hours 20 min to drive back to CG</t>
  </si>
  <si>
    <t>on the freeway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</si>
</sst>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General"/>
    <numFmt numFmtId="167" formatCode="0"/>
    <numFmt numFmtId="168" formatCode="0"/>
    <numFmt numFmtId="169" formatCode="0.0"/>
    <numFmt numFmtId="170" formatCode="0.00"/>
    <numFmt numFmtId="171" formatCode="h:mm AM/PM"/>
    <numFmt numFmtId="172" formatCode="h:mm"/>
    <numFmt numFmtId="173" formatCode="hh:mm"/>
    <numFmt numFmtId="174" formatCode="mm/dd"/>
    <numFmt numFmtId="175" formatCode="dd\-mmm"/>
    <numFmt numFmtId="176" formatCode="mm/dd/yyyy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name val="Courier"/>
      <family val="0"/>
    </font>
    <font>
      <b/>
      <sz val="12"/>
      <name val="Courie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center" wrapText="1"/>
    </xf>
    <xf numFmtId="167" fontId="5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Continuous" vertical="center" wrapText="1"/>
    </xf>
    <xf numFmtId="164" fontId="0" fillId="0" borderId="0" xfId="0" applyNumberFormat="1" applyFont="1" applyAlignment="1">
      <alignment horizontal="centerContinuous" vertical="center" wrapText="1"/>
    </xf>
    <xf numFmtId="164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70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left" vertical="top"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horizontal="centerContinuous" vertical="center"/>
    </xf>
    <xf numFmtId="164" fontId="0" fillId="0" borderId="3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top"/>
    </xf>
    <xf numFmtId="164" fontId="0" fillId="0" borderId="4" xfId="0" applyNumberFormat="1" applyFont="1" applyAlignment="1">
      <alignment horizontal="center" vertical="top"/>
    </xf>
    <xf numFmtId="165" fontId="0" fillId="0" borderId="5" xfId="0" applyNumberFormat="1" applyFont="1" applyAlignment="1">
      <alignment horizontal="center" vertical="top"/>
    </xf>
    <xf numFmtId="164" fontId="4" fillId="0" borderId="5" xfId="0" applyNumberFormat="1" applyFont="1" applyAlignment="1">
      <alignment vertical="top" wrapText="1"/>
    </xf>
    <xf numFmtId="164" fontId="0" fillId="0" borderId="6" xfId="0" applyNumberFormat="1" applyFont="1" applyAlignment="1">
      <alignment/>
    </xf>
    <xf numFmtId="164" fontId="0" fillId="0" borderId="5" xfId="0" applyNumberFormat="1" applyFont="1" applyAlignment="1">
      <alignment horizontal="center" vertical="top"/>
    </xf>
    <xf numFmtId="164" fontId="0" fillId="0" borderId="5" xfId="0" applyNumberFormat="1" applyFont="1" applyAlignment="1">
      <alignment vertical="top" wrapText="1"/>
    </xf>
    <xf numFmtId="164" fontId="0" fillId="0" borderId="2" xfId="0" applyNumberFormat="1" applyFont="1" applyAlignment="1">
      <alignment vertical="top"/>
    </xf>
    <xf numFmtId="165" fontId="0" fillId="0" borderId="2" xfId="0" applyNumberFormat="1" applyFont="1" applyAlignment="1">
      <alignment vertical="top"/>
    </xf>
    <xf numFmtId="164" fontId="0" fillId="0" borderId="2" xfId="0" applyNumberFormat="1" applyFont="1" applyAlignment="1">
      <alignment vertical="top" wrapText="1"/>
    </xf>
    <xf numFmtId="170" fontId="6" fillId="0" borderId="6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70" fontId="6" fillId="0" borderId="0" xfId="0" applyNumberFormat="1" applyFont="1" applyAlignment="1">
      <alignment wrapText="1"/>
    </xf>
    <xf numFmtId="170" fontId="0" fillId="0" borderId="3" xfId="0" applyNumberFormat="1" applyFont="1" applyAlignment="1">
      <alignment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70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165" fontId="0" fillId="0" borderId="7" xfId="0" applyNumberFormat="1" applyFont="1" applyAlignment="1">
      <alignment horizontal="center" vertical="top"/>
    </xf>
    <xf numFmtId="165" fontId="0" fillId="0" borderId="8" xfId="0" applyNumberFormat="1" applyFont="1" applyAlignment="1">
      <alignment horizontal="center" vertical="top"/>
    </xf>
    <xf numFmtId="164" fontId="4" fillId="0" borderId="8" xfId="0" applyNumberFormat="1" applyFont="1" applyAlignment="1">
      <alignment horizontal="left" vertical="top" wrapText="1"/>
    </xf>
    <xf numFmtId="170" fontId="0" fillId="0" borderId="9" xfId="0" applyNumberFormat="1" applyFont="1" applyAlignment="1">
      <alignment wrapText="1"/>
    </xf>
    <xf numFmtId="165" fontId="0" fillId="0" borderId="9" xfId="0" applyNumberFormat="1" applyFont="1" applyAlignment="1">
      <alignment horizontal="center" vertical="top"/>
    </xf>
    <xf numFmtId="164" fontId="0" fillId="0" borderId="8" xfId="0" applyNumberFormat="1" applyFont="1" applyAlignment="1">
      <alignment horizontal="left" vertical="top" wrapText="1"/>
    </xf>
    <xf numFmtId="170" fontId="0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left" vertical="top" wrapText="1"/>
    </xf>
    <xf numFmtId="170" fontId="0" fillId="0" borderId="3" xfId="0" applyNumberFormat="1" applyFont="1" applyAlignment="1">
      <alignment horizontal="left" vertical="top" wrapText="1"/>
    </xf>
    <xf numFmtId="165" fontId="0" fillId="0" borderId="2" xfId="0" applyNumberFormat="1" applyFont="1" applyAlignment="1">
      <alignment horizontal="center" vertical="top"/>
    </xf>
    <xf numFmtId="170" fontId="7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5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wrapText="1"/>
    </xf>
    <xf numFmtId="165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wrapText="1"/>
    </xf>
    <xf numFmtId="165" fontId="0" fillId="0" borderId="2" xfId="0" applyNumberFormat="1" applyFont="1" applyAlignment="1">
      <alignment horizontal="center" vertical="top" wrapText="1"/>
    </xf>
    <xf numFmtId="164" fontId="0" fillId="0" borderId="2" xfId="0" applyNumberFormat="1" applyFont="1" applyAlignment="1">
      <alignment wrapText="1"/>
    </xf>
    <xf numFmtId="171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170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/>
    </xf>
    <xf numFmtId="172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left" wrapText="1"/>
    </xf>
    <xf numFmtId="167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Continuous" vertical="center"/>
    </xf>
    <xf numFmtId="165" fontId="0" fillId="0" borderId="2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center" wrapText="1"/>
    </xf>
    <xf numFmtId="164" fontId="5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 vertical="center" wrapText="1"/>
    </xf>
    <xf numFmtId="164" fontId="0" fillId="0" borderId="0" xfId="0" applyNumberFormat="1" applyFont="1" applyAlignment="1">
      <alignment horizontal="centerContinuous" vertical="center" wrapText="1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64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horizontal="left" vertical="top"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horizontal="centerContinuous" vertical="center"/>
    </xf>
    <xf numFmtId="164" fontId="0" fillId="0" borderId="3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4" xfId="0" applyNumberFormat="1" applyFont="1" applyAlignment="1">
      <alignment horizontal="center" vertical="top"/>
    </xf>
    <xf numFmtId="165" fontId="0" fillId="0" borderId="5" xfId="0" applyNumberFormat="1" applyFont="1" applyAlignment="1">
      <alignment horizontal="center" vertical="top"/>
    </xf>
    <xf numFmtId="164" fontId="4" fillId="0" borderId="5" xfId="0" applyNumberFormat="1" applyFont="1" applyAlignment="1">
      <alignment vertical="top" wrapText="1"/>
    </xf>
    <xf numFmtId="164" fontId="0" fillId="0" borderId="6" xfId="0" applyNumberFormat="1" applyFont="1" applyAlignment="1">
      <alignment/>
    </xf>
    <xf numFmtId="164" fontId="0" fillId="0" borderId="5" xfId="0" applyNumberFormat="1" applyFont="1" applyAlignment="1">
      <alignment horizontal="center" vertical="top"/>
    </xf>
    <xf numFmtId="164" fontId="0" fillId="0" borderId="5" xfId="0" applyNumberFormat="1" applyFont="1" applyAlignment="1">
      <alignment vertical="top" wrapText="1"/>
    </xf>
    <xf numFmtId="164" fontId="0" fillId="0" borderId="2" xfId="0" applyNumberFormat="1" applyFont="1" applyAlignment="1">
      <alignment vertical="top"/>
    </xf>
    <xf numFmtId="165" fontId="0" fillId="0" borderId="2" xfId="0" applyNumberFormat="1" applyFont="1" applyAlignment="1">
      <alignment vertical="top"/>
    </xf>
    <xf numFmtId="164" fontId="0" fillId="0" borderId="2" xfId="0" applyNumberFormat="1" applyFont="1" applyAlignment="1">
      <alignment vertical="top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5" fontId="0" fillId="0" borderId="3" xfId="0" applyNumberFormat="1" applyFont="1" applyAlignment="1">
      <alignment horizontal="center" vertical="top"/>
    </xf>
    <xf numFmtId="165" fontId="0" fillId="0" borderId="7" xfId="0" applyNumberFormat="1" applyFont="1" applyAlignment="1">
      <alignment horizontal="center" vertical="top"/>
    </xf>
    <xf numFmtId="165" fontId="0" fillId="0" borderId="8" xfId="0" applyNumberFormat="1" applyFont="1" applyAlignment="1">
      <alignment horizontal="center" vertical="top"/>
    </xf>
    <xf numFmtId="164" fontId="4" fillId="0" borderId="8" xfId="0" applyNumberFormat="1" applyFont="1" applyAlignment="1">
      <alignment horizontal="left" vertical="top" wrapText="1"/>
    </xf>
    <xf numFmtId="165" fontId="0" fillId="0" borderId="9" xfId="0" applyNumberFormat="1" applyFont="1" applyAlignment="1">
      <alignment horizontal="center" vertical="top"/>
    </xf>
    <xf numFmtId="164" fontId="0" fillId="0" borderId="8" xfId="0" applyNumberFormat="1" applyFont="1" applyAlignment="1">
      <alignment horizontal="left" vertical="top" wrapText="1"/>
    </xf>
    <xf numFmtId="165" fontId="0" fillId="0" borderId="2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wrapText="1"/>
    </xf>
    <xf numFmtId="165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wrapText="1"/>
    </xf>
    <xf numFmtId="165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wrapText="1"/>
    </xf>
    <xf numFmtId="165" fontId="0" fillId="0" borderId="2" xfId="0" applyNumberFormat="1" applyFont="1" applyAlignment="1">
      <alignment horizontal="center" vertical="top" wrapText="1"/>
    </xf>
    <xf numFmtId="164" fontId="0" fillId="0" borderId="2" xfId="0" applyNumberFormat="1" applyFont="1" applyAlignment="1">
      <alignment wrapText="1"/>
    </xf>
    <xf numFmtId="164" fontId="0" fillId="0" borderId="1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left" wrapText="1"/>
    </xf>
    <xf numFmtId="164" fontId="0" fillId="0" borderId="10" xfId="0" applyNumberFormat="1" applyFont="1" applyAlignment="1">
      <alignment/>
    </xf>
    <xf numFmtId="164" fontId="0" fillId="0" borderId="0" xfId="0" applyNumberFormat="1" applyFont="1" applyAlignment="1">
      <alignment horizontal="centerContinuous" vertical="center"/>
    </xf>
    <xf numFmtId="165" fontId="0" fillId="0" borderId="2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defaultGridColor="0" zoomScale="75" zoomScaleNormal="75" colorId="22" workbookViewId="0" topLeftCell="A67">
      <pane topLeftCell="A67" activePane="topLeft" state="split"/>
      <selection pane="topLeft" activeCell="D70" sqref="D70"/>
    </sheetView>
  </sheetViews>
  <sheetFormatPr defaultColWidth="8.88671875" defaultRowHeight="15"/>
  <cols>
    <col min="1" max="3" width="5.6640625" style="1" customWidth="1"/>
    <col min="4" max="4" width="43.6640625" style="1" customWidth="1"/>
    <col min="5" max="5" width="6.6640625" style="1" customWidth="1"/>
    <col min="6" max="6" width="5.6640625" style="20" customWidth="1"/>
    <col min="7" max="256" width="9.6640625" style="1" customWidth="1"/>
  </cols>
  <sheetData>
    <row r="1" spans="1:8" ht="15.75">
      <c r="A1" s="2" t="s">
        <v>0</v>
      </c>
      <c r="B1" s="2"/>
      <c r="C1" s="2"/>
      <c r="D1" s="3"/>
      <c r="F1" s="4"/>
      <c r="G1" s="5"/>
      <c r="H1" s="5"/>
    </row>
    <row r="2" spans="1:6" ht="15.75">
      <c r="A2" s="2" t="s">
        <v>1</v>
      </c>
      <c r="B2" s="2"/>
      <c r="C2" s="2"/>
      <c r="D2" s="3"/>
      <c r="E2" s="6"/>
      <c r="F2" s="7"/>
    </row>
    <row r="3" spans="1:6" ht="15.75">
      <c r="A3" s="2" t="s">
        <v>2</v>
      </c>
      <c r="B3" s="2"/>
      <c r="C3" s="2"/>
      <c r="D3" s="3"/>
      <c r="E3" s="6"/>
      <c r="F3" s="7"/>
    </row>
    <row r="4" spans="1:6" ht="15.75">
      <c r="A4" s="2" t="s">
        <v>3</v>
      </c>
      <c r="B4" s="2"/>
      <c r="C4" s="8"/>
      <c r="D4" s="9"/>
      <c r="E4" s="10"/>
      <c r="F4" s="11"/>
    </row>
    <row r="5" spans="1:8" ht="15">
      <c r="A5" s="12" t="s">
        <v>4</v>
      </c>
      <c r="B5" s="12" t="s">
        <v>36</v>
      </c>
      <c r="C5" s="12" t="s">
        <v>37</v>
      </c>
      <c r="D5" s="13" t="s">
        <v>38</v>
      </c>
      <c r="E5" s="14"/>
      <c r="F5" s="15"/>
      <c r="G5" s="16"/>
      <c r="H5" s="16"/>
    </row>
    <row r="6" spans="1:5" ht="15">
      <c r="A6" s="17" t="s">
        <v>5</v>
      </c>
      <c r="B6" s="18"/>
      <c r="C6" s="18"/>
      <c r="D6" s="18"/>
      <c r="E6" s="19"/>
    </row>
    <row r="7" spans="1:5" ht="15">
      <c r="A7" s="21" t="s">
        <v>6</v>
      </c>
      <c r="B7" s="22"/>
      <c r="C7" s="22"/>
      <c r="D7" s="22"/>
      <c r="E7" s="19"/>
    </row>
    <row r="8" spans="1:5" ht="15">
      <c r="A8" s="23" t="s">
        <v>7</v>
      </c>
      <c r="B8" s="24"/>
      <c r="C8" s="24"/>
      <c r="D8" s="24"/>
      <c r="E8" s="19"/>
    </row>
    <row r="9" spans="1:7" ht="15">
      <c r="A9" s="25"/>
      <c r="B9" s="25"/>
      <c r="C9" s="25"/>
      <c r="D9" s="26" t="s">
        <v>39</v>
      </c>
      <c r="E9" s="27"/>
      <c r="F9" s="28"/>
      <c r="G9" s="27"/>
    </row>
    <row r="10" spans="1:4" ht="30">
      <c r="A10" s="29">
        <v>0.03</v>
      </c>
      <c r="B10" s="29">
        <f>A10</f>
        <v>0.03</v>
      </c>
      <c r="C10" s="29">
        <f>A10</f>
        <v>0.03</v>
      </c>
      <c r="D10" s="30" t="s">
        <v>40</v>
      </c>
    </row>
    <row r="11" spans="1:4" ht="15">
      <c r="A11" s="29">
        <v>5.1</v>
      </c>
      <c r="B11" s="29">
        <f>B10+A11</f>
        <v>5.13</v>
      </c>
      <c r="C11" s="29">
        <f>C10+A11</f>
        <v>5.13</v>
      </c>
      <c r="D11" s="30" t="s">
        <v>41</v>
      </c>
    </row>
    <row r="12" spans="1:4" ht="30">
      <c r="A12" s="29">
        <v>12.1</v>
      </c>
      <c r="B12" s="29">
        <f>B11+A12</f>
        <v>17.23</v>
      </c>
      <c r="C12" s="29">
        <f>C11+A12</f>
        <v>17.23</v>
      </c>
      <c r="D12" s="30" t="s">
        <v>42</v>
      </c>
    </row>
    <row r="13" spans="1:4" ht="15">
      <c r="A13" s="29">
        <f>443/5280</f>
        <v>0.08390151515151516</v>
      </c>
      <c r="B13" s="29">
        <f>B12+A13</f>
        <v>17.313901515151514</v>
      </c>
      <c r="C13" s="29">
        <f>C12+A13</f>
        <v>17.313901515151514</v>
      </c>
      <c r="D13" s="30" t="s">
        <v>43</v>
      </c>
    </row>
    <row r="14" spans="1:4" ht="30">
      <c r="A14" s="29">
        <v>1</v>
      </c>
      <c r="B14" s="29">
        <f>B13+A14</f>
        <v>18.313901515151514</v>
      </c>
      <c r="C14" s="29">
        <f>C13+A14</f>
        <v>18.313901515151514</v>
      </c>
      <c r="D14" s="30" t="s">
        <v>44</v>
      </c>
    </row>
    <row r="15" spans="1:4" ht="30">
      <c r="A15" s="29">
        <v>2.4</v>
      </c>
      <c r="B15" s="29">
        <f>B14+A15</f>
        <v>20.713901515151512</v>
      </c>
      <c r="C15" s="29">
        <f>C14+A15</f>
        <v>20.713901515151512</v>
      </c>
      <c r="D15" s="30" t="s">
        <v>45</v>
      </c>
    </row>
    <row r="16" spans="1:6" ht="15">
      <c r="A16" s="29">
        <f>6.7+16.7</f>
        <v>23.4</v>
      </c>
      <c r="B16" s="29">
        <f>B15+A16</f>
        <v>44.11390151515151</v>
      </c>
      <c r="C16" s="29">
        <f>C15+A16</f>
        <v>44.11390151515151</v>
      </c>
      <c r="D16" s="31" t="s">
        <v>46</v>
      </c>
      <c r="F16" s="32" t="s">
        <v>21</v>
      </c>
    </row>
    <row r="17" spans="1:5" ht="30">
      <c r="A17" s="29">
        <v>0.1</v>
      </c>
      <c r="B17" s="29">
        <f>B16+A17</f>
        <v>44.21390151515151</v>
      </c>
      <c r="C17" s="29">
        <f>C16+A17</f>
        <v>44.21390151515151</v>
      </c>
      <c r="D17" s="31" t="s">
        <v>47</v>
      </c>
      <c r="E17" s="12" t="s">
        <v>21</v>
      </c>
    </row>
    <row r="18" spans="1:5" ht="15">
      <c r="A18" s="33" t="s">
        <v>8</v>
      </c>
      <c r="B18" s="34"/>
      <c r="C18" s="34"/>
      <c r="D18" s="34"/>
      <c r="E18" s="19"/>
    </row>
    <row r="19" spans="1:5" ht="15">
      <c r="A19" s="35" t="s">
        <v>9</v>
      </c>
      <c r="B19" s="5"/>
      <c r="C19" s="5"/>
      <c r="D19" s="5"/>
      <c r="E19" s="19"/>
    </row>
    <row r="20" spans="1:5" ht="15">
      <c r="A20" s="36" t="s">
        <v>10</v>
      </c>
      <c r="B20" s="5"/>
      <c r="C20" s="5"/>
      <c r="D20" s="5"/>
      <c r="E20" s="19"/>
    </row>
    <row r="21" spans="1:4" ht="15">
      <c r="A21" s="37"/>
      <c r="B21" s="37"/>
      <c r="C21" s="37"/>
      <c r="D21" s="37" t="s">
        <v>48</v>
      </c>
    </row>
    <row r="22" spans="1:4" ht="15">
      <c r="A22" s="29">
        <v>1</v>
      </c>
      <c r="B22" s="29">
        <f>A22</f>
        <v>1</v>
      </c>
      <c r="C22" s="29">
        <f>C17+A22</f>
        <v>45.21390151515151</v>
      </c>
      <c r="D22" s="31" t="s">
        <v>49</v>
      </c>
    </row>
    <row r="23" spans="1:5" ht="15">
      <c r="A23" s="29">
        <v>4</v>
      </c>
      <c r="B23" s="29">
        <f>B22+A23</f>
        <v>5</v>
      </c>
      <c r="C23" s="29">
        <f>C22+A23</f>
        <v>49.21390151515151</v>
      </c>
      <c r="D23" s="31" t="s">
        <v>50</v>
      </c>
      <c r="E23" s="38" t="s">
        <v>21</v>
      </c>
    </row>
    <row r="24" spans="1:4" ht="15">
      <c r="A24" s="29">
        <v>1</v>
      </c>
      <c r="B24" s="29">
        <f>B23+A24</f>
        <v>6</v>
      </c>
      <c r="C24" s="29">
        <f>C23+A24</f>
        <v>50.21390151515151</v>
      </c>
      <c r="D24" s="31" t="s">
        <v>51</v>
      </c>
    </row>
    <row r="25" spans="1:4" ht="15">
      <c r="A25" s="29">
        <v>10.7</v>
      </c>
      <c r="B25" s="29">
        <f>B24+A25</f>
        <v>16.7</v>
      </c>
      <c r="C25" s="29">
        <f>C24+A25</f>
        <v>60.91390151515151</v>
      </c>
      <c r="D25" s="31" t="s">
        <v>52</v>
      </c>
    </row>
    <row r="26" spans="1:4" ht="30">
      <c r="A26" s="39">
        <v>5.8</v>
      </c>
      <c r="B26" s="29">
        <f>B25+A26</f>
        <v>22.5</v>
      </c>
      <c r="C26" s="29">
        <f>C25+A26</f>
        <v>66.7139015151515</v>
      </c>
      <c r="D26" s="31" t="s">
        <v>53</v>
      </c>
    </row>
    <row r="27" spans="1:4" ht="30">
      <c r="A27" s="39">
        <v>5.4</v>
      </c>
      <c r="B27" s="29">
        <f>B26+A27</f>
        <v>27.9</v>
      </c>
      <c r="C27" s="29">
        <f>C26+A27</f>
        <v>72.11390151515151</v>
      </c>
      <c r="D27" s="31" t="s">
        <v>54</v>
      </c>
    </row>
    <row r="28" spans="1:4" ht="15">
      <c r="A28" s="39">
        <v>0.5</v>
      </c>
      <c r="B28" s="29">
        <f>B27+A28</f>
        <v>28.4</v>
      </c>
      <c r="C28" s="29">
        <f>C27+A28</f>
        <v>72.61390151515151</v>
      </c>
      <c r="D28" s="31" t="s">
        <v>55</v>
      </c>
    </row>
    <row r="29" spans="1:4" ht="15">
      <c r="A29" s="39">
        <v>0.8</v>
      </c>
      <c r="B29" s="29">
        <f>B28+A29</f>
        <v>29.2</v>
      </c>
      <c r="C29" s="29">
        <f>C28+A29</f>
        <v>73.41390151515151</v>
      </c>
      <c r="D29" s="31" t="s">
        <v>56</v>
      </c>
    </row>
    <row r="30" spans="1:5" ht="15">
      <c r="A30" s="39">
        <v>3.2</v>
      </c>
      <c r="B30" s="29">
        <f>B29+A30</f>
        <v>32.4</v>
      </c>
      <c r="C30" s="29">
        <f>C29+A30</f>
        <v>76.61390151515151</v>
      </c>
      <c r="D30" s="31" t="s">
        <v>57</v>
      </c>
      <c r="E30" s="38" t="s">
        <v>21</v>
      </c>
    </row>
    <row r="31" spans="1:5" ht="31.5">
      <c r="A31" s="40">
        <v>0.8</v>
      </c>
      <c r="B31" s="41">
        <f>B30+A31</f>
        <v>33.199999999999996</v>
      </c>
      <c r="C31" s="41">
        <f>C30+A31</f>
        <v>77.41390151515151</v>
      </c>
      <c r="D31" s="42" t="s">
        <v>58</v>
      </c>
      <c r="E31" s="43"/>
    </row>
    <row r="32" spans="1:4" ht="15">
      <c r="A32" s="44">
        <v>21.9</v>
      </c>
      <c r="B32" s="41">
        <f>B31+A32</f>
        <v>55.099999999999994</v>
      </c>
      <c r="C32" s="41">
        <f>C31+A32</f>
        <v>99.31390151515151</v>
      </c>
      <c r="D32" s="45" t="s">
        <v>59</v>
      </c>
    </row>
    <row r="33" spans="1:4" ht="15">
      <c r="A33" s="39">
        <v>0.7</v>
      </c>
      <c r="B33" s="29">
        <f>B32+A33</f>
        <v>55.8</v>
      </c>
      <c r="C33" s="29">
        <f>C32+A33</f>
        <v>100.01390151515152</v>
      </c>
      <c r="D33" s="31" t="s">
        <v>60</v>
      </c>
    </row>
    <row r="34" spans="1:4" ht="30">
      <c r="A34" s="39">
        <v>2.9</v>
      </c>
      <c r="B34" s="29">
        <f>B33+A34</f>
        <v>58.699999999999996</v>
      </c>
      <c r="C34" s="29">
        <f>C33+A34</f>
        <v>102.91390151515152</v>
      </c>
      <c r="D34" s="31" t="s">
        <v>61</v>
      </c>
    </row>
    <row r="35" spans="1:5" ht="15">
      <c r="A35" s="39">
        <v>0.1</v>
      </c>
      <c r="B35" s="29">
        <f>B34+A35</f>
        <v>58.8</v>
      </c>
      <c r="C35" s="29">
        <f>C34+A35</f>
        <v>103.01390151515152</v>
      </c>
      <c r="D35" s="31" t="s">
        <v>62</v>
      </c>
      <c r="E35" s="38" t="s">
        <v>21</v>
      </c>
    </row>
    <row r="36" spans="1:5" ht="15">
      <c r="A36" s="33" t="s">
        <v>11</v>
      </c>
      <c r="B36" s="34"/>
      <c r="C36" s="34"/>
      <c r="D36" s="34"/>
      <c r="E36" s="19"/>
    </row>
    <row r="37" spans="1:5" ht="15">
      <c r="A37" s="23" t="s">
        <v>12</v>
      </c>
      <c r="B37" s="24"/>
      <c r="C37" s="24"/>
      <c r="D37" s="24"/>
      <c r="E37" s="19"/>
    </row>
    <row r="38" spans="1:6" ht="15">
      <c r="A38" s="23" t="s">
        <v>13</v>
      </c>
      <c r="B38" s="24"/>
      <c r="C38" s="24"/>
      <c r="D38" s="24"/>
      <c r="E38" s="19"/>
      <c r="F38" s="32" t="s">
        <v>21</v>
      </c>
    </row>
    <row r="39" spans="1:4" ht="15">
      <c r="A39" s="46"/>
      <c r="B39" s="47"/>
      <c r="C39" s="47"/>
      <c r="D39" s="48" t="s">
        <v>63</v>
      </c>
    </row>
    <row r="40" spans="1:4" ht="30">
      <c r="A40" s="39">
        <v>0.1</v>
      </c>
      <c r="B40" s="29">
        <f>A40</f>
        <v>0.1</v>
      </c>
      <c r="C40" s="29">
        <f>C34+A40</f>
        <v>103.01390151515152</v>
      </c>
      <c r="D40" s="31" t="s">
        <v>64</v>
      </c>
    </row>
    <row r="41" spans="1:4" ht="30">
      <c r="A41" s="39">
        <v>8</v>
      </c>
      <c r="B41" s="29">
        <f>+A41+B40</f>
        <v>8.1</v>
      </c>
      <c r="C41" s="29">
        <f>C40+A41</f>
        <v>111.01390151515152</v>
      </c>
      <c r="D41" s="31" t="s">
        <v>65</v>
      </c>
    </row>
    <row r="42" spans="1:4" ht="15">
      <c r="A42" s="39">
        <v>3.8</v>
      </c>
      <c r="B42" s="29">
        <f>+A42+B41</f>
        <v>11.899999999999999</v>
      </c>
      <c r="C42" s="29">
        <f>C41+A42</f>
        <v>114.81390151515151</v>
      </c>
      <c r="D42" s="31" t="s">
        <v>66</v>
      </c>
    </row>
    <row r="43" spans="1:6" ht="63">
      <c r="A43" s="40">
        <v>11.1</v>
      </c>
      <c r="B43" s="41">
        <f>+A43+B42</f>
        <v>23</v>
      </c>
      <c r="C43" s="41">
        <f>C42+A43</f>
        <v>125.91390151515151</v>
      </c>
      <c r="D43" s="42" t="s">
        <v>67</v>
      </c>
      <c r="E43" s="49"/>
      <c r="F43" s="50"/>
    </row>
    <row r="44" spans="1:6" ht="15">
      <c r="A44" s="44">
        <v>5.8</v>
      </c>
      <c r="B44" s="41">
        <f>+A44+B43</f>
        <v>28.8</v>
      </c>
      <c r="C44" s="41">
        <f>C43+A44</f>
        <v>131.71390151515152</v>
      </c>
      <c r="D44" s="45" t="s">
        <v>68</v>
      </c>
      <c r="E44" s="51" t="s">
        <v>21</v>
      </c>
      <c r="F44" s="50"/>
    </row>
    <row r="45" spans="1:7" ht="45">
      <c r="A45" s="39">
        <v>22.1</v>
      </c>
      <c r="B45" s="29">
        <f>+A45+B44</f>
        <v>50.900000000000006</v>
      </c>
      <c r="C45" s="29">
        <f>C44+A45</f>
        <v>153.8139015151515</v>
      </c>
      <c r="D45" s="31" t="s">
        <v>69</v>
      </c>
      <c r="G45" s="38" t="s">
        <v>21</v>
      </c>
    </row>
    <row r="46" spans="1:7" ht="15">
      <c r="A46" s="29">
        <v>2.6</v>
      </c>
      <c r="B46" s="29">
        <f>+A46+B45</f>
        <v>53.50000000000001</v>
      </c>
      <c r="C46" s="29">
        <f>C45+A46</f>
        <v>156.4139015151515</v>
      </c>
      <c r="D46" s="38" t="s">
        <v>70</v>
      </c>
      <c r="G46" s="38" t="s">
        <v>21</v>
      </c>
    </row>
    <row r="47" spans="1:4" ht="15">
      <c r="A47" s="39">
        <f>3.75-2.6</f>
        <v>1.15</v>
      </c>
      <c r="B47" s="29">
        <f>+A47+B46</f>
        <v>54.650000000000006</v>
      </c>
      <c r="C47" s="29">
        <f>C46+A47</f>
        <v>157.5639015151515</v>
      </c>
      <c r="D47" s="38" t="s">
        <v>71</v>
      </c>
    </row>
    <row r="48" spans="1:4" ht="15">
      <c r="A48" s="29">
        <f>7.6-3.75</f>
        <v>3.8499999999999996</v>
      </c>
      <c r="B48" s="29">
        <f>+A48+B47</f>
        <v>58.50000000000001</v>
      </c>
      <c r="C48" s="29">
        <f>C47+A48</f>
        <v>161.4139015151515</v>
      </c>
      <c r="D48" s="38" t="s">
        <v>72</v>
      </c>
    </row>
    <row r="49" spans="1:7" ht="45">
      <c r="A49" s="29">
        <f>8.53-7.6</f>
        <v>0.9299999999999997</v>
      </c>
      <c r="B49" s="29">
        <f>+A49+B48</f>
        <v>59.43000000000001</v>
      </c>
      <c r="C49" s="29">
        <f>C48+A49</f>
        <v>162.34390151515152</v>
      </c>
      <c r="D49" s="13" t="s">
        <v>73</v>
      </c>
      <c r="G49" s="38" t="s">
        <v>21</v>
      </c>
    </row>
    <row r="50" spans="1:6" ht="15">
      <c r="A50" s="29">
        <f>544/5280</f>
        <v>0.10303030303030303</v>
      </c>
      <c r="B50" s="29">
        <f>+A50+B49</f>
        <v>59.53303030303031</v>
      </c>
      <c r="C50" s="29">
        <f>C49+A50</f>
        <v>162.4469318181818</v>
      </c>
      <c r="D50" s="38" t="s">
        <v>74</v>
      </c>
      <c r="E50" s="51" t="s">
        <v>21</v>
      </c>
      <c r="F50" s="50"/>
    </row>
    <row r="51" spans="1:6" ht="15">
      <c r="A51" s="17" t="s">
        <v>14</v>
      </c>
      <c r="B51" s="18"/>
      <c r="C51" s="18"/>
      <c r="D51" s="18"/>
      <c r="E51" s="52"/>
      <c r="F51" s="50"/>
    </row>
    <row r="52" spans="1:6" ht="15">
      <c r="A52" s="23" t="s">
        <v>15</v>
      </c>
      <c r="B52" s="24"/>
      <c r="C52" s="24"/>
      <c r="D52" s="24"/>
      <c r="E52" s="52"/>
      <c r="F52" s="50"/>
    </row>
    <row r="53" spans="1:6" ht="45">
      <c r="A53" s="21" t="s">
        <v>16</v>
      </c>
      <c r="B53" s="22"/>
      <c r="C53" s="22"/>
      <c r="D53" s="22"/>
      <c r="E53" s="52"/>
      <c r="F53" s="50"/>
    </row>
    <row r="54" spans="1:6" ht="15.75" customHeight="1">
      <c r="A54" s="53"/>
      <c r="B54" s="53"/>
      <c r="C54" s="53"/>
      <c r="D54" s="54" t="s">
        <v>75</v>
      </c>
      <c r="E54" s="55"/>
      <c r="F54" s="50"/>
    </row>
    <row r="55" spans="1:6" ht="30">
      <c r="A55" s="29">
        <f>448.8/5280</f>
        <v>0.085</v>
      </c>
      <c r="B55" s="29">
        <f>A55</f>
        <v>0.085</v>
      </c>
      <c r="C55" s="39">
        <f>C50+A55</f>
        <v>162.53193181818182</v>
      </c>
      <c r="D55" s="30" t="s">
        <v>76</v>
      </c>
      <c r="E55" s="55"/>
      <c r="F55" s="50"/>
    </row>
    <row r="56" spans="1:6" ht="15">
      <c r="A56" s="29">
        <v>4.79</v>
      </c>
      <c r="B56" s="29">
        <f>A56+B55</f>
        <v>4.875</v>
      </c>
      <c r="C56" s="29">
        <f>C55+A56</f>
        <v>167.3219318181818</v>
      </c>
      <c r="D56" s="30" t="s">
        <v>77</v>
      </c>
      <c r="E56" s="55"/>
      <c r="F56" s="50"/>
    </row>
    <row r="57" spans="1:6" ht="15.75" customHeight="1">
      <c r="A57" s="39">
        <v>10.7</v>
      </c>
      <c r="B57" s="29">
        <f>A57+B56</f>
        <v>15.575</v>
      </c>
      <c r="C57" s="29">
        <f>C56+A57</f>
        <v>178.0219318181818</v>
      </c>
      <c r="D57" s="31" t="s">
        <v>78</v>
      </c>
      <c r="E57" s="55"/>
      <c r="F57" s="56"/>
    </row>
    <row r="58" spans="1:6" ht="15">
      <c r="A58" s="29">
        <v>15.9</v>
      </c>
      <c r="B58" s="29">
        <f>A58+B57</f>
        <v>31.475</v>
      </c>
      <c r="C58" s="29">
        <f>C57+A58</f>
        <v>193.9219318181818</v>
      </c>
      <c r="D58" s="30" t="s">
        <v>79</v>
      </c>
      <c r="E58" s="55"/>
      <c r="F58" s="56"/>
    </row>
    <row r="59" spans="1:6" ht="15">
      <c r="A59" s="29">
        <v>2.7</v>
      </c>
      <c r="B59" s="29">
        <f>A59+B58</f>
        <v>34.175000000000004</v>
      </c>
      <c r="C59" s="29">
        <f>C58+A59</f>
        <v>196.6219318181818</v>
      </c>
      <c r="D59" s="30" t="s">
        <v>80</v>
      </c>
      <c r="E59" s="55" t="s">
        <v>21</v>
      </c>
      <c r="F59" s="56"/>
    </row>
    <row r="60" spans="1:6" ht="15">
      <c r="A60" s="17" t="s">
        <v>17</v>
      </c>
      <c r="B60" s="18"/>
      <c r="C60" s="18"/>
      <c r="D60" s="18"/>
      <c r="E60" s="52"/>
      <c r="F60" s="56"/>
    </row>
    <row r="61" spans="1:6" ht="15">
      <c r="A61" s="21" t="s">
        <v>18</v>
      </c>
      <c r="B61" s="22"/>
      <c r="C61" s="22"/>
      <c r="D61" s="22"/>
      <c r="E61" s="52"/>
      <c r="F61" s="56"/>
    </row>
    <row r="62" spans="1:6" ht="15">
      <c r="A62" s="23" t="s">
        <v>19</v>
      </c>
      <c r="B62" s="24"/>
      <c r="C62" s="24"/>
      <c r="D62" s="24"/>
      <c r="E62" s="52"/>
      <c r="F62" s="56"/>
    </row>
    <row r="63" spans="1:6" ht="15">
      <c r="A63" s="21" t="s">
        <v>20</v>
      </c>
      <c r="B63" s="22"/>
      <c r="C63" s="22"/>
      <c r="D63" s="22"/>
      <c r="E63" s="52"/>
      <c r="F63" s="56"/>
    </row>
    <row r="64" spans="1:6" ht="60">
      <c r="A64" s="18"/>
      <c r="B64" s="18"/>
      <c r="C64" s="18"/>
      <c r="D64" s="18" t="s">
        <v>81</v>
      </c>
      <c r="E64" s="52"/>
      <c r="F64" s="56"/>
    </row>
    <row r="65" spans="1:6" ht="15.75">
      <c r="A65" s="57"/>
      <c r="B65" s="58"/>
      <c r="C65" s="58"/>
      <c r="D65" s="59" t="s">
        <v>82</v>
      </c>
      <c r="E65" s="60"/>
      <c r="F65" s="56"/>
    </row>
    <row r="66" spans="1:6" ht="42" customHeight="1">
      <c r="A66" s="61"/>
      <c r="B66" s="29"/>
      <c r="C66" s="29"/>
      <c r="D66" s="30" t="s">
        <v>83</v>
      </c>
      <c r="E66" s="60"/>
      <c r="F66" s="56"/>
    </row>
    <row r="67" spans="1:6" ht="15">
      <c r="A67" s="61">
        <f>1014/5280</f>
        <v>0.19204545454545455</v>
      </c>
      <c r="B67" s="29">
        <f>A67</f>
        <v>0.19204545454545455</v>
      </c>
      <c r="C67" s="29" t="s">
        <v>21</v>
      </c>
      <c r="D67" s="30" t="s">
        <v>84</v>
      </c>
      <c r="E67" s="60"/>
      <c r="F67" s="56"/>
    </row>
    <row r="68" spans="1:6" ht="60">
      <c r="A68" s="61">
        <f>394/5280</f>
        <v>0.07462121212121212</v>
      </c>
      <c r="B68" s="29">
        <f>B67+A68</f>
        <v>0.26666666666666666</v>
      </c>
      <c r="C68" s="29" t="s">
        <v>21</v>
      </c>
      <c r="D68" s="30" t="s">
        <v>85</v>
      </c>
      <c r="E68" s="60"/>
      <c r="F68" s="56"/>
    </row>
    <row r="69" spans="1:6" ht="15">
      <c r="A69" s="61">
        <f>1857/5280</f>
        <v>0.35170454545454544</v>
      </c>
      <c r="B69" s="29">
        <f>B68+A69</f>
        <v>0.6183712121212122</v>
      </c>
      <c r="C69" s="29" t="s">
        <v>21</v>
      </c>
      <c r="D69" s="30" t="s">
        <v>86</v>
      </c>
      <c r="E69" s="60"/>
      <c r="F69" s="56"/>
    </row>
    <row r="70" spans="1:6" ht="15">
      <c r="A70" s="61">
        <v>0.1</v>
      </c>
      <c r="B70" s="29">
        <f>B69+A70</f>
        <v>0.7183712121212121</v>
      </c>
      <c r="C70" s="29" t="s">
        <v>21</v>
      </c>
      <c r="D70" s="30" t="s">
        <v>87</v>
      </c>
      <c r="E70" s="60"/>
      <c r="F70" s="56"/>
    </row>
    <row r="71" spans="1:6" ht="30">
      <c r="A71" s="61">
        <v>0.5</v>
      </c>
      <c r="B71" s="29">
        <f>B70+A71</f>
        <v>1.218371212121212</v>
      </c>
      <c r="C71" s="29"/>
      <c r="D71" s="30" t="s">
        <v>88</v>
      </c>
      <c r="E71" s="60"/>
      <c r="F71" s="56"/>
    </row>
    <row r="72" spans="1:6" ht="45">
      <c r="A72" s="58" t="s">
        <v>21</v>
      </c>
      <c r="B72" s="58"/>
      <c r="C72" s="58"/>
      <c r="D72" s="62" t="s">
        <v>89</v>
      </c>
      <c r="E72" s="55"/>
      <c r="F72" s="56"/>
    </row>
    <row r="73" spans="1:6" ht="15">
      <c r="A73" s="29">
        <v>2.7</v>
      </c>
      <c r="B73" s="29">
        <f>A73</f>
        <v>2.7</v>
      </c>
      <c r="C73" s="29">
        <f>C59+A73</f>
        <v>199.32193181818178</v>
      </c>
      <c r="D73" s="30" t="s">
        <v>90</v>
      </c>
      <c r="E73" s="55"/>
      <c r="F73" s="56"/>
    </row>
    <row r="74" spans="1:256" ht="30">
      <c r="A74" s="29">
        <v>15.9</v>
      </c>
      <c r="B74" s="29">
        <f>A74+B73</f>
        <v>18.6</v>
      </c>
      <c r="C74" s="29">
        <f>C73+A74</f>
        <v>215.2219318181818</v>
      </c>
      <c r="D74" s="30" t="s">
        <v>91</v>
      </c>
      <c r="E74" s="63"/>
      <c r="F74" s="64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ht="30" customHeight="1">
      <c r="A75" s="29">
        <v>10.7</v>
      </c>
      <c r="B75" s="29">
        <f>A75+B74</f>
        <v>29.3</v>
      </c>
      <c r="C75" s="29">
        <f>C74+A75</f>
        <v>225.92193181818178</v>
      </c>
      <c r="D75" s="30" t="s">
        <v>92</v>
      </c>
      <c r="E75" s="63"/>
      <c r="F75" s="64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ht="30">
      <c r="A76" s="29">
        <v>4.9</v>
      </c>
      <c r="B76" s="29">
        <f>A76+B75</f>
        <v>34.2</v>
      </c>
      <c r="C76" s="29">
        <f>C75+A76</f>
        <v>230.82193181818178</v>
      </c>
      <c r="D76" s="30" t="s">
        <v>93</v>
      </c>
      <c r="E76" s="63" t="s">
        <v>21</v>
      </c>
      <c r="F76" s="64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ht="15">
      <c r="A77" s="17" t="s">
        <v>22</v>
      </c>
      <c r="B77" s="18"/>
      <c r="C77" s="18"/>
      <c r="D77" s="18"/>
      <c r="E77" s="65"/>
      <c r="F77" s="64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ht="15">
      <c r="A78" s="23" t="s">
        <v>23</v>
      </c>
      <c r="B78" s="24"/>
      <c r="C78" s="24"/>
      <c r="D78" s="24"/>
      <c r="E78" s="65"/>
      <c r="F78" s="64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ht="15">
      <c r="A79" s="21" t="s">
        <v>24</v>
      </c>
      <c r="B79" s="22"/>
      <c r="C79" s="22"/>
      <c r="D79" s="22"/>
      <c r="E79" s="65"/>
      <c r="F79" s="64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ht="30">
      <c r="A80" s="66" t="s">
        <v>21</v>
      </c>
      <c r="B80" s="66" t="s">
        <v>21</v>
      </c>
      <c r="C80" s="66" t="s">
        <v>21</v>
      </c>
      <c r="D80" s="54" t="s">
        <v>94</v>
      </c>
      <c r="E80" s="63"/>
      <c r="F80" s="64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ht="60">
      <c r="A81" s="29" t="s">
        <v>25</v>
      </c>
      <c r="B81" s="29" t="s">
        <v>25</v>
      </c>
      <c r="C81" s="29">
        <f>C76</f>
        <v>230.82193181818178</v>
      </c>
      <c r="D81" s="30" t="s">
        <v>95</v>
      </c>
      <c r="E81" s="63"/>
      <c r="F81" s="64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ht="15">
      <c r="A82" s="29">
        <f>26.5-21.65</f>
        <v>4.850000000000001</v>
      </c>
      <c r="B82" s="29">
        <f>A82</f>
        <v>4.850000000000001</v>
      </c>
      <c r="C82" s="29">
        <f>C81+A82</f>
        <v>235.67193181818178</v>
      </c>
      <c r="D82" s="38" t="s">
        <v>96</v>
      </c>
      <c r="E82" s="63" t="s">
        <v>21</v>
      </c>
      <c r="F82" s="64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ht="60">
      <c r="A83" s="29">
        <f>30.68-26.5</f>
        <v>4.18</v>
      </c>
      <c r="B83" s="29">
        <f>B82+A83</f>
        <v>9.030000000000001</v>
      </c>
      <c r="C83" s="29">
        <f>C82+A83</f>
        <v>239.85193181818178</v>
      </c>
      <c r="D83" s="30" t="s">
        <v>97</v>
      </c>
      <c r="E83" s="67"/>
      <c r="F83" s="64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ht="30">
      <c r="A84" s="29">
        <v>22.1</v>
      </c>
      <c r="B84" s="29">
        <f>B83+A84</f>
        <v>31.130000000000003</v>
      </c>
      <c r="C84" s="29">
        <f>C83+A84</f>
        <v>261.9519318181818</v>
      </c>
      <c r="D84" s="30" t="s">
        <v>98</v>
      </c>
      <c r="F84" s="63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ht="30.75" customHeight="1">
      <c r="A85" s="29">
        <v>5.8</v>
      </c>
      <c r="B85" s="29">
        <f>B84+A85</f>
        <v>36.93</v>
      </c>
      <c r="C85" s="29">
        <f>C84+A85</f>
        <v>267.7519318181818</v>
      </c>
      <c r="D85" s="30" t="s">
        <v>99</v>
      </c>
      <c r="F85" s="63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ht="15">
      <c r="A86" s="29">
        <v>11.1</v>
      </c>
      <c r="B86" s="29">
        <f>B85+A86</f>
        <v>48.03</v>
      </c>
      <c r="C86" s="29">
        <f>C85+A86</f>
        <v>278.8519318181818</v>
      </c>
      <c r="D86" s="30" t="s">
        <v>100</v>
      </c>
      <c r="F86" s="63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ht="18" customHeight="1">
      <c r="A87" s="29">
        <v>1.9</v>
      </c>
      <c r="B87" s="29">
        <f>B86+A87</f>
        <v>49.93</v>
      </c>
      <c r="C87" s="29">
        <f>C86+A87</f>
        <v>280.7519318181818</v>
      </c>
      <c r="D87" s="30" t="s">
        <v>101</v>
      </c>
      <c r="F87" s="63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6" ht="13.5">
      <c r="A88" s="29">
        <v>5.1</v>
      </c>
      <c r="B88" s="29">
        <f>B87+A88</f>
        <v>55.03</v>
      </c>
      <c r="C88" s="29">
        <f>C87+A88</f>
        <v>285.8519318181818</v>
      </c>
      <c r="D88" s="68" t="s">
        <v>102</v>
      </c>
      <c r="F88" s="55"/>
    </row>
    <row r="89" spans="1:6" ht="13.5">
      <c r="A89" s="29">
        <v>15</v>
      </c>
      <c r="B89" s="29">
        <f>B88+A89</f>
        <v>70.03</v>
      </c>
      <c r="C89" s="29">
        <f>C88+A89</f>
        <v>300.8519318181818</v>
      </c>
      <c r="D89" s="68" t="s">
        <v>103</v>
      </c>
      <c r="E89" s="55" t="s">
        <v>21</v>
      </c>
      <c r="F89" s="56"/>
    </row>
    <row r="90" spans="1:6" ht="13.5">
      <c r="A90" s="69" t="s">
        <v>26</v>
      </c>
      <c r="B90" s="70"/>
      <c r="C90" s="70"/>
      <c r="D90" s="70"/>
      <c r="E90" s="52"/>
      <c r="F90" s="56"/>
    </row>
    <row r="91" spans="1:6" ht="13.5">
      <c r="A91" s="71" t="s">
        <v>27</v>
      </c>
      <c r="B91" s="72"/>
      <c r="C91" s="72"/>
      <c r="D91" s="72"/>
      <c r="E91" s="52"/>
      <c r="F91" s="56"/>
    </row>
    <row r="92" spans="1:7" ht="13.5">
      <c r="A92" s="71" t="s">
        <v>28</v>
      </c>
      <c r="B92" s="72"/>
      <c r="C92" s="72"/>
      <c r="D92" s="72"/>
      <c r="E92" s="52"/>
      <c r="F92" s="56"/>
      <c r="G92" s="38" t="s">
        <v>21</v>
      </c>
    </row>
    <row r="93" spans="1:7" ht="13.5">
      <c r="A93" s="73"/>
      <c r="B93" s="74"/>
      <c r="C93" s="74"/>
      <c r="D93" s="74" t="s">
        <v>104</v>
      </c>
      <c r="E93" s="55"/>
      <c r="F93" s="56"/>
      <c r="G93" s="38" t="s">
        <v>21</v>
      </c>
    </row>
    <row r="94" spans="1:7" ht="13.5">
      <c r="A94" s="29">
        <v>0.8</v>
      </c>
      <c r="B94" s="29">
        <f>A94</f>
        <v>0.8</v>
      </c>
      <c r="C94" s="29">
        <f>C89+A94</f>
        <v>301.6519318181818</v>
      </c>
      <c r="D94" s="68" t="s">
        <v>105</v>
      </c>
      <c r="F94" s="55"/>
      <c r="G94" s="38" t="s">
        <v>21</v>
      </c>
    </row>
    <row r="95" spans="1:7" ht="13.5">
      <c r="A95" s="29">
        <v>3.23</v>
      </c>
      <c r="B95" s="29">
        <f>B94+A95</f>
        <v>4.03</v>
      </c>
      <c r="C95" s="29">
        <f>C94+A95</f>
        <v>304.88193181818184</v>
      </c>
      <c r="D95" s="68" t="s">
        <v>106</v>
      </c>
      <c r="F95" s="55"/>
      <c r="G95" s="38" t="s">
        <v>21</v>
      </c>
    </row>
    <row r="96" spans="1:7" ht="13.5">
      <c r="A96" s="29">
        <v>0.75</v>
      </c>
      <c r="B96" s="29">
        <f>B95+A96</f>
        <v>4.78</v>
      </c>
      <c r="C96" s="29">
        <f>C95+A96</f>
        <v>305.63193181818184</v>
      </c>
      <c r="D96" s="68" t="s">
        <v>107</v>
      </c>
      <c r="F96" s="55"/>
      <c r="G96" s="75" t="s">
        <v>21</v>
      </c>
    </row>
    <row r="97" spans="1:6" ht="13.5">
      <c r="A97" s="29">
        <v>0.5</v>
      </c>
      <c r="B97" s="29">
        <f>B96+A97</f>
        <v>5.28</v>
      </c>
      <c r="C97" s="29">
        <f>C96+A97</f>
        <v>306.13193181818184</v>
      </c>
      <c r="D97" s="68" t="s">
        <v>108</v>
      </c>
      <c r="F97" s="55"/>
    </row>
    <row r="98" spans="1:256" ht="13.5">
      <c r="A98" s="29">
        <v>5.4</v>
      </c>
      <c r="B98" s="29">
        <f>B97+A98</f>
        <v>10.68</v>
      </c>
      <c r="C98" s="29">
        <f>C97+A98</f>
        <v>311.5319318181818</v>
      </c>
      <c r="D98" s="30" t="s">
        <v>109</v>
      </c>
      <c r="E98" s="76"/>
      <c r="F98" s="77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</row>
    <row r="99" spans="1:6" ht="13.5">
      <c r="A99" s="29">
        <v>3.8</v>
      </c>
      <c r="B99" s="29">
        <f>B98+A99</f>
        <v>14.48</v>
      </c>
      <c r="C99" s="29">
        <f>C98+A99</f>
        <v>315.33193181818183</v>
      </c>
      <c r="D99" s="68" t="s">
        <v>110</v>
      </c>
      <c r="F99" s="55"/>
    </row>
    <row r="100" spans="1:4" ht="13.5">
      <c r="A100" s="29">
        <v>2</v>
      </c>
      <c r="B100" s="29">
        <f>B99+A100</f>
        <v>16.48</v>
      </c>
      <c r="C100" s="29">
        <f>C99+A100</f>
        <v>317.33193181818183</v>
      </c>
      <c r="D100" s="68" t="s">
        <v>111</v>
      </c>
    </row>
    <row r="101" spans="1:6" ht="13.5">
      <c r="A101" s="29">
        <v>10.7</v>
      </c>
      <c r="B101" s="29">
        <f>B100+A101</f>
        <v>27.18</v>
      </c>
      <c r="C101" s="29">
        <f>C100+A101</f>
        <v>328.0319318181818</v>
      </c>
      <c r="D101" s="68" t="s">
        <v>112</v>
      </c>
      <c r="F101" s="55"/>
    </row>
    <row r="102" spans="1:6" ht="13.5">
      <c r="A102" s="29">
        <v>1</v>
      </c>
      <c r="B102" s="29">
        <f>B101+A102</f>
        <v>28.18</v>
      </c>
      <c r="C102" s="29">
        <f>C101+A102</f>
        <v>329.0319318181818</v>
      </c>
      <c r="D102" s="13" t="s">
        <v>113</v>
      </c>
      <c r="F102" s="55"/>
    </row>
    <row r="103" spans="1:6" ht="13.5">
      <c r="A103" s="29">
        <v>4</v>
      </c>
      <c r="B103" s="29">
        <f>B102+A103</f>
        <v>32.18</v>
      </c>
      <c r="C103" s="29">
        <f>C102+A103</f>
        <v>333.0319318181818</v>
      </c>
      <c r="D103" s="13" t="s">
        <v>114</v>
      </c>
      <c r="E103" s="55"/>
      <c r="F103" s="56"/>
    </row>
    <row r="104" spans="1:6" ht="13.5">
      <c r="A104" s="29">
        <v>1</v>
      </c>
      <c r="B104" s="29">
        <f>B103+A104</f>
        <v>33.18</v>
      </c>
      <c r="C104" s="29">
        <f>C103+A104</f>
        <v>334.0319318181818</v>
      </c>
      <c r="D104" s="13" t="s">
        <v>115</v>
      </c>
      <c r="E104" s="55"/>
      <c r="F104" s="56"/>
    </row>
    <row r="105" spans="1:8" ht="13.5">
      <c r="A105" s="78" t="s">
        <v>29</v>
      </c>
      <c r="B105" s="37"/>
      <c r="C105" s="37"/>
      <c r="D105" s="37"/>
      <c r="E105" s="52"/>
      <c r="F105" s="56"/>
      <c r="H105" s="79"/>
    </row>
    <row r="106" spans="1:7" ht="13.5">
      <c r="A106" s="36" t="s">
        <v>30</v>
      </c>
      <c r="B106" s="5"/>
      <c r="C106" s="5"/>
      <c r="D106" s="5"/>
      <c r="E106" s="52"/>
      <c r="F106" s="56"/>
      <c r="G106" s="80" t="s">
        <v>21</v>
      </c>
    </row>
    <row r="107" spans="1:6" ht="13.5">
      <c r="A107" s="81" t="s">
        <v>31</v>
      </c>
      <c r="B107" s="5"/>
      <c r="C107" s="5"/>
      <c r="D107" s="5"/>
      <c r="E107" s="52"/>
      <c r="F107" s="56"/>
    </row>
    <row r="108" spans="1:6" ht="40.5">
      <c r="A108" s="53"/>
      <c r="B108" s="53"/>
      <c r="C108" s="53"/>
      <c r="D108" s="82" t="s">
        <v>116</v>
      </c>
      <c r="E108" s="55"/>
      <c r="F108" s="56"/>
    </row>
    <row r="109" spans="1:6" ht="30" customHeight="1">
      <c r="A109" s="29">
        <v>0.1</v>
      </c>
      <c r="B109" s="29">
        <f>A109</f>
        <v>0.1</v>
      </c>
      <c r="C109" s="29">
        <f>C104+A109</f>
        <v>334.13193181818184</v>
      </c>
      <c r="D109" s="31" t="s">
        <v>117</v>
      </c>
      <c r="E109" s="55"/>
      <c r="F109" s="56"/>
    </row>
    <row r="110" spans="1:256" ht="27.75">
      <c r="A110" s="29">
        <v>16.7</v>
      </c>
      <c r="B110" s="29">
        <f>B109+A110</f>
        <v>16.8</v>
      </c>
      <c r="C110" s="29">
        <f>C109+A110</f>
        <v>350.83193181818183</v>
      </c>
      <c r="D110" s="31" t="s">
        <v>118</v>
      </c>
      <c r="F110" s="77" t="s">
        <v>21</v>
      </c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ht="18" customHeight="1">
      <c r="A111" s="39">
        <v>6.7</v>
      </c>
      <c r="B111" s="39">
        <f>A111+B110</f>
        <v>23.5</v>
      </c>
      <c r="C111" s="29">
        <f>C110+A111</f>
        <v>357.5319318181818</v>
      </c>
      <c r="D111" s="31" t="s">
        <v>119</v>
      </c>
      <c r="E111" s="77"/>
      <c r="F111" s="83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3.5">
      <c r="A112" s="39">
        <v>2.6</v>
      </c>
      <c r="B112" s="39">
        <f>A112+B111</f>
        <v>26.1</v>
      </c>
      <c r="C112" s="29">
        <f>C111+A112</f>
        <v>360.13193181818184</v>
      </c>
      <c r="D112" s="31" t="s">
        <v>120</v>
      </c>
      <c r="E112" s="77"/>
      <c r="F112" s="83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256" ht="40.5">
      <c r="A113" s="39">
        <v>1</v>
      </c>
      <c r="B113" s="39">
        <f>A113+B112</f>
        <v>27.1</v>
      </c>
      <c r="C113" s="29">
        <f>C112+A113</f>
        <v>361.13193181818184</v>
      </c>
      <c r="D113" s="31" t="s">
        <v>121</v>
      </c>
      <c r="E113" s="77"/>
      <c r="F113" s="83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</row>
    <row r="114" spans="1:256" ht="13.5">
      <c r="A114" s="39">
        <v>12.1</v>
      </c>
      <c r="B114" s="39">
        <f>A114+B113</f>
        <v>39.2</v>
      </c>
      <c r="C114" s="29">
        <f>C113+A114</f>
        <v>373.23193181818186</v>
      </c>
      <c r="D114" s="31" t="s">
        <v>41</v>
      </c>
      <c r="E114" s="77"/>
      <c r="F114" s="83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</row>
    <row r="115" spans="1:4" ht="13.5">
      <c r="A115" s="29">
        <v>4.5</v>
      </c>
      <c r="B115" s="39">
        <f>A115+B114</f>
        <v>43.7</v>
      </c>
      <c r="C115" s="29">
        <f>C114+A115</f>
        <v>377.73193181818186</v>
      </c>
      <c r="D115" s="31" t="s">
        <v>122</v>
      </c>
    </row>
    <row r="116" spans="1:4" ht="13.5">
      <c r="A116" s="29">
        <v>0.7</v>
      </c>
      <c r="B116" s="39">
        <f>A116+B115</f>
        <v>44.400000000000006</v>
      </c>
      <c r="C116" s="29">
        <f>C115+A116</f>
        <v>378.43193181818185</v>
      </c>
      <c r="D116" s="13" t="s">
        <v>123</v>
      </c>
    </row>
    <row r="117" spans="1:4" ht="13.5">
      <c r="A117" s="29">
        <v>0.1</v>
      </c>
      <c r="B117" s="39">
        <f>A117+B116</f>
        <v>44.50000000000001</v>
      </c>
      <c r="C117" s="29">
        <f>C116+A117</f>
        <v>378.5319318181819</v>
      </c>
      <c r="D117" s="13" t="s">
        <v>124</v>
      </c>
    </row>
    <row r="118" spans="1:7" ht="13.5">
      <c r="A118" s="17" t="s">
        <v>32</v>
      </c>
      <c r="B118" s="18"/>
      <c r="C118" s="18"/>
      <c r="D118" s="18"/>
      <c r="E118" s="19"/>
      <c r="G118" s="38" t="s">
        <v>21</v>
      </c>
    </row>
    <row r="119" spans="1:5" ht="13.5">
      <c r="A119" s="23" t="s">
        <v>33</v>
      </c>
      <c r="B119" s="24"/>
      <c r="C119" s="24"/>
      <c r="D119" s="24"/>
      <c r="E119" s="19"/>
    </row>
    <row r="120" spans="1:5" ht="13.5">
      <c r="A120" s="35" t="s">
        <v>34</v>
      </c>
      <c r="B120" s="84"/>
      <c r="C120" s="84"/>
      <c r="D120" s="84"/>
      <c r="E120" s="19"/>
    </row>
    <row r="121" spans="1:6" ht="13.5">
      <c r="A121" s="25"/>
      <c r="B121" s="85" t="s">
        <v>21</v>
      </c>
      <c r="C121" s="25"/>
      <c r="D121" s="74" t="s">
        <v>125</v>
      </c>
      <c r="E121" s="55"/>
      <c r="F121" s="56"/>
    </row>
    <row r="122" spans="5:6" ht="13.5">
      <c r="E122" s="13"/>
      <c r="F122" s="56"/>
    </row>
    <row r="123" spans="1:6" ht="13.5">
      <c r="A123" s="38" t="s">
        <v>21</v>
      </c>
      <c r="D123" s="13"/>
      <c r="E123" s="13"/>
      <c r="F123" s="56"/>
    </row>
    <row r="124" spans="2:6" ht="13.5">
      <c r="B124" s="38" t="s">
        <v>21</v>
      </c>
      <c r="D124" s="13" t="s">
        <v>21</v>
      </c>
      <c r="E124" s="13"/>
      <c r="F124" s="56"/>
    </row>
    <row r="125" spans="4:6" ht="13.5">
      <c r="D125" s="68" t="s">
        <v>21</v>
      </c>
      <c r="E125" s="13"/>
      <c r="F125" s="56"/>
    </row>
    <row r="126" spans="1:8" ht="13.5">
      <c r="A126" s="86"/>
      <c r="B126" s="16"/>
      <c r="C126" s="16"/>
      <c r="D126" s="13" t="s">
        <v>21</v>
      </c>
      <c r="E126" s="13"/>
      <c r="F126" s="56"/>
      <c r="H126" s="38" t="s">
        <v>21</v>
      </c>
    </row>
    <row r="127" spans="1:6" ht="13.5">
      <c r="A127" s="16"/>
      <c r="B127" s="16"/>
      <c r="C127" s="16"/>
      <c r="E127" s="13"/>
      <c r="F127" s="56"/>
    </row>
    <row r="128" spans="1:6" ht="13.5">
      <c r="A128" s="16"/>
      <c r="B128" s="16"/>
      <c r="C128" s="16"/>
      <c r="E128" s="13"/>
      <c r="F128" s="56"/>
    </row>
    <row r="129" spans="1:6" ht="13.5">
      <c r="A129" s="16"/>
      <c r="B129" s="16"/>
      <c r="C129" s="16"/>
      <c r="D129" s="38" t="s">
        <v>21</v>
      </c>
      <c r="E129" s="13"/>
      <c r="F129" s="56"/>
    </row>
    <row r="130" spans="1:6" ht="13.5">
      <c r="A130" s="16"/>
      <c r="B130" s="16"/>
      <c r="C130" s="16"/>
      <c r="E130" s="13"/>
      <c r="F130" s="56"/>
    </row>
    <row r="144" ht="13.5">
      <c r="A144" s="38" t="s">
        <v>35</v>
      </c>
    </row>
    <row r="145" ht="13.5">
      <c r="A145" s="38" t="s">
        <v>35</v>
      </c>
    </row>
  </sheetData>
  <sheetProtection/>
  <printOptions/>
  <pageMargins left="0.4" right="0.4" top="0.4" bottom="0.4" header="0" footer="0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defaultGridColor="0" zoomScale="75" zoomScaleNormal="75" colorId="22" workbookViewId="0" topLeftCell="A1">
      <pane topLeftCell="A67" activePane="topLeft" state="split"/>
      <selection pane="topLeft" activeCell="F14" sqref="F14"/>
    </sheetView>
  </sheetViews>
  <sheetFormatPr defaultColWidth="8.88671875" defaultRowHeight="15"/>
  <cols>
    <col min="1" max="1" width="4.6640625" style="87" customWidth="1"/>
    <col min="2" max="2" width="6.6640625" style="87" customWidth="1"/>
    <col min="3" max="3" width="5.6640625" style="87" customWidth="1"/>
    <col min="4" max="4" width="40.6640625" style="87" customWidth="1"/>
    <col min="5" max="5" width="4.6640625" style="87" customWidth="1"/>
    <col min="6" max="6" width="5.6640625" style="87" customWidth="1"/>
    <col min="7" max="7" width="4.6640625" style="87" customWidth="1"/>
    <col min="8" max="8" width="29.6640625" style="87" customWidth="1"/>
    <col min="9" max="256" width="9.6640625" style="87" customWidth="1"/>
  </cols>
  <sheetData>
    <row r="1" spans="1:8" ht="13.5">
      <c r="A1" s="88" t="s">
        <v>0</v>
      </c>
      <c r="B1" s="88"/>
      <c r="C1" s="88"/>
      <c r="D1" s="89"/>
      <c r="E1" s="90" t="s">
        <v>153</v>
      </c>
      <c r="F1" s="91"/>
      <c r="G1" s="91"/>
      <c r="H1" s="91"/>
    </row>
    <row r="2" spans="1:4" ht="13.5">
      <c r="A2" s="88" t="s">
        <v>1</v>
      </c>
      <c r="B2" s="88"/>
      <c r="C2" s="88"/>
      <c r="D2" s="89"/>
    </row>
    <row r="3" spans="1:4" ht="13.5">
      <c r="A3" s="88" t="s">
        <v>2</v>
      </c>
      <c r="B3" s="88"/>
      <c r="C3" s="88"/>
      <c r="D3" s="89"/>
    </row>
    <row r="4" spans="1:4" ht="13.5">
      <c r="A4" s="88" t="s">
        <v>3</v>
      </c>
      <c r="B4" s="88"/>
      <c r="C4" s="92"/>
      <c r="D4" s="93"/>
    </row>
    <row r="5" spans="1:4" ht="13.5">
      <c r="A5" s="94" t="s">
        <v>4</v>
      </c>
      <c r="B5" s="94" t="s">
        <v>36</v>
      </c>
      <c r="C5" s="94" t="s">
        <v>37</v>
      </c>
      <c r="D5" s="95" t="s">
        <v>38</v>
      </c>
    </row>
    <row r="6" spans="1:5" ht="13.5">
      <c r="A6" s="96" t="s">
        <v>126</v>
      </c>
      <c r="B6" s="97"/>
      <c r="C6" s="97"/>
      <c r="D6" s="97"/>
      <c r="E6" s="98"/>
    </row>
    <row r="7" spans="1:5" ht="13.5">
      <c r="A7" s="99" t="s">
        <v>127</v>
      </c>
      <c r="B7" s="100"/>
      <c r="C7" s="100"/>
      <c r="D7" s="100"/>
      <c r="E7" s="98"/>
    </row>
    <row r="8" spans="1:5" ht="13.5">
      <c r="A8" s="101" t="s">
        <v>7</v>
      </c>
      <c r="B8" s="102"/>
      <c r="C8" s="102"/>
      <c r="D8" s="102"/>
      <c r="E8" s="98"/>
    </row>
    <row r="9" spans="1:4" ht="13.5">
      <c r="A9" s="103"/>
      <c r="B9" s="103"/>
      <c r="C9" s="103"/>
      <c r="D9" s="104" t="s">
        <v>138</v>
      </c>
    </row>
    <row r="10" spans="1:4" ht="13.5">
      <c r="A10" s="105">
        <f>2420/5280</f>
        <v>0.4583333333333333</v>
      </c>
      <c r="B10" s="105">
        <f>A10</f>
        <v>0.4583333333333333</v>
      </c>
      <c r="C10" s="105">
        <f>A10</f>
        <v>0.4583333333333333</v>
      </c>
      <c r="D10" s="106" t="s">
        <v>139</v>
      </c>
    </row>
    <row r="11" spans="1:4" ht="13.5">
      <c r="A11" s="105">
        <v>1.5</v>
      </c>
      <c r="B11" s="105">
        <f>B10+A11</f>
        <v>1.9583333333333333</v>
      </c>
      <c r="C11" s="105">
        <f>C10+A11</f>
        <v>1.9583333333333333</v>
      </c>
      <c r="D11" s="106" t="s">
        <v>140</v>
      </c>
    </row>
    <row r="12" spans="1:4" ht="13.5">
      <c r="A12" s="107">
        <v>2.1</v>
      </c>
      <c r="B12" s="105">
        <f>B11+A12</f>
        <v>4.058333333333334</v>
      </c>
      <c r="C12" s="105">
        <f>C11+A12</f>
        <v>4.058333333333334</v>
      </c>
      <c r="D12" s="106" t="s">
        <v>141</v>
      </c>
    </row>
    <row r="13" spans="1:4" ht="13.5">
      <c r="A13" s="105">
        <v>2.7</v>
      </c>
      <c r="B13" s="105">
        <f>B12+A13</f>
        <v>6.758333333333334</v>
      </c>
      <c r="C13" s="105">
        <f>C12+A13</f>
        <v>6.758333333333334</v>
      </c>
      <c r="D13" s="106" t="s">
        <v>41</v>
      </c>
    </row>
    <row r="14" spans="1:4" ht="27.75">
      <c r="A14" s="105">
        <v>12.1</v>
      </c>
      <c r="B14" s="105">
        <f>B13+A14</f>
        <v>18.858333333333334</v>
      </c>
      <c r="C14" s="105">
        <f>C13+A14</f>
        <v>18.858333333333334</v>
      </c>
      <c r="D14" s="106" t="s">
        <v>42</v>
      </c>
    </row>
    <row r="15" spans="1:4" ht="13.5">
      <c r="A15" s="105">
        <f>443/5280</f>
        <v>0.08390151515151516</v>
      </c>
      <c r="B15" s="105">
        <f>B14+A15</f>
        <v>18.942234848484848</v>
      </c>
      <c r="C15" s="105">
        <f>C14+A15</f>
        <v>18.942234848484848</v>
      </c>
      <c r="D15" s="106" t="s">
        <v>43</v>
      </c>
    </row>
    <row r="16" spans="1:4" ht="27.75">
      <c r="A16" s="105">
        <v>1</v>
      </c>
      <c r="B16" s="105">
        <f>B15+A16</f>
        <v>19.942234848484848</v>
      </c>
      <c r="C16" s="105">
        <f>C15+A16</f>
        <v>19.942234848484848</v>
      </c>
      <c r="D16" s="106" t="s">
        <v>44</v>
      </c>
    </row>
    <row r="17" spans="1:4" ht="27.75">
      <c r="A17" s="105">
        <v>2.4</v>
      </c>
      <c r="B17" s="105">
        <f>B16+A17</f>
        <v>22.342234848484846</v>
      </c>
      <c r="C17" s="105">
        <f>C16+A17</f>
        <v>22.342234848484846</v>
      </c>
      <c r="D17" s="106" t="s">
        <v>45</v>
      </c>
    </row>
    <row r="18" spans="1:4" ht="13.5">
      <c r="A18" s="105">
        <v>6.7</v>
      </c>
      <c r="B18" s="105">
        <f>B17+A18</f>
        <v>29.042234848484846</v>
      </c>
      <c r="C18" s="105">
        <f>C17+A18</f>
        <v>29.042234848484846</v>
      </c>
      <c r="D18" s="106" t="s">
        <v>142</v>
      </c>
    </row>
    <row r="19" spans="1:4" ht="13.5">
      <c r="A19" s="105">
        <v>16.7</v>
      </c>
      <c r="B19" s="105">
        <f>B18+A19</f>
        <v>45.74223484848484</v>
      </c>
      <c r="C19" s="105">
        <f>C18+A19</f>
        <v>45.74223484848484</v>
      </c>
      <c r="D19" s="108" t="s">
        <v>46</v>
      </c>
    </row>
    <row r="20" spans="1:4" ht="27.75">
      <c r="A20" s="105">
        <v>0.1</v>
      </c>
      <c r="B20" s="105">
        <f>B19+A20</f>
        <v>45.84223484848484</v>
      </c>
      <c r="C20" s="105">
        <f>C19+A20</f>
        <v>45.84223484848484</v>
      </c>
      <c r="D20" s="108" t="s">
        <v>47</v>
      </c>
    </row>
    <row r="21" spans="1:5" ht="13.5">
      <c r="A21" s="109" t="s">
        <v>8</v>
      </c>
      <c r="B21" s="110"/>
      <c r="C21" s="110"/>
      <c r="D21" s="110"/>
      <c r="E21" s="98"/>
    </row>
    <row r="22" spans="1:5" ht="13.5">
      <c r="A22" s="111" t="s">
        <v>9</v>
      </c>
      <c r="B22" s="91"/>
      <c r="C22" s="91"/>
      <c r="D22" s="91"/>
      <c r="E22" s="98"/>
    </row>
    <row r="23" spans="1:5" ht="13.5">
      <c r="A23" s="112" t="s">
        <v>128</v>
      </c>
      <c r="B23" s="91"/>
      <c r="C23" s="91"/>
      <c r="D23" s="91"/>
      <c r="E23" s="98"/>
    </row>
    <row r="24" spans="1:4" ht="13.5">
      <c r="A24" s="113"/>
      <c r="B24" s="113"/>
      <c r="C24" s="113"/>
      <c r="D24" s="113" t="s">
        <v>48</v>
      </c>
    </row>
    <row r="25" spans="1:4" ht="13.5">
      <c r="A25" s="105">
        <v>1</v>
      </c>
      <c r="B25" s="105">
        <f>A25</f>
        <v>1</v>
      </c>
      <c r="C25" s="105">
        <f>C20+A25</f>
        <v>46.84223484848484</v>
      </c>
      <c r="D25" s="108" t="s">
        <v>49</v>
      </c>
    </row>
    <row r="26" spans="1:4" ht="13.5">
      <c r="A26" s="105">
        <v>4</v>
      </c>
      <c r="B26" s="105">
        <f>B25+A26</f>
        <v>5</v>
      </c>
      <c r="C26" s="105">
        <f>C25+A26</f>
        <v>50.84223484848484</v>
      </c>
      <c r="D26" s="108" t="s">
        <v>50</v>
      </c>
    </row>
    <row r="27" spans="1:4" ht="13.5">
      <c r="A27" s="105">
        <v>1</v>
      </c>
      <c r="B27" s="105">
        <f>B26+A27</f>
        <v>6</v>
      </c>
      <c r="C27" s="105">
        <f>C26+A27</f>
        <v>51.84223484848484</v>
      </c>
      <c r="D27" s="108" t="s">
        <v>51</v>
      </c>
    </row>
    <row r="28" spans="1:4" ht="13.5">
      <c r="A28" s="105">
        <v>10.7</v>
      </c>
      <c r="B28" s="105">
        <f>B27+A28</f>
        <v>16.7</v>
      </c>
      <c r="C28" s="105">
        <f>C27+A28</f>
        <v>62.54223484848484</v>
      </c>
      <c r="D28" s="108" t="s">
        <v>52</v>
      </c>
    </row>
    <row r="29" spans="1:4" ht="13.5">
      <c r="A29" s="107">
        <v>5.8</v>
      </c>
      <c r="B29" s="105">
        <f>B28+A29</f>
        <v>22.5</v>
      </c>
      <c r="C29" s="105">
        <f>C28+A29</f>
        <v>68.34223484848484</v>
      </c>
      <c r="D29" s="108" t="s">
        <v>53</v>
      </c>
    </row>
    <row r="30" spans="1:4" ht="13.5">
      <c r="A30" s="107">
        <v>5.4</v>
      </c>
      <c r="B30" s="105">
        <f>B29+A30</f>
        <v>27.9</v>
      </c>
      <c r="C30" s="105">
        <f>C29+A30</f>
        <v>73.74223484848484</v>
      </c>
      <c r="D30" s="108" t="s">
        <v>54</v>
      </c>
    </row>
    <row r="31" spans="1:4" ht="13.5">
      <c r="A31" s="107">
        <v>0.5</v>
      </c>
      <c r="B31" s="105">
        <f>B30+A31</f>
        <v>28.4</v>
      </c>
      <c r="C31" s="105">
        <f>C30+A31</f>
        <v>74.24223484848484</v>
      </c>
      <c r="D31" s="108" t="s">
        <v>55</v>
      </c>
    </row>
    <row r="32" spans="1:4" ht="13.5">
      <c r="A32" s="107">
        <v>0.8</v>
      </c>
      <c r="B32" s="105">
        <f>B31+A32</f>
        <v>29.2</v>
      </c>
      <c r="C32" s="105">
        <f>C31+A32</f>
        <v>75.04223484848484</v>
      </c>
      <c r="D32" s="108" t="s">
        <v>56</v>
      </c>
    </row>
    <row r="33" spans="1:4" ht="13.5">
      <c r="A33" s="107">
        <v>3.2</v>
      </c>
      <c r="B33" s="105">
        <f>B32+A33</f>
        <v>32.4</v>
      </c>
      <c r="C33" s="105">
        <f>C32+A33</f>
        <v>78.24223484848484</v>
      </c>
      <c r="D33" s="108" t="s">
        <v>57</v>
      </c>
    </row>
    <row r="34" spans="1:5" ht="27.75">
      <c r="A34" s="114">
        <v>0.8</v>
      </c>
      <c r="B34" s="115">
        <f>B33+A34</f>
        <v>33.199999999999996</v>
      </c>
      <c r="C34" s="115">
        <f>C33+A34</f>
        <v>79.04223484848484</v>
      </c>
      <c r="D34" s="116" t="s">
        <v>58</v>
      </c>
      <c r="E34" s="117"/>
    </row>
    <row r="35" spans="1:4" ht="13.5">
      <c r="A35" s="118">
        <v>21.9</v>
      </c>
      <c r="B35" s="115">
        <f>B34+A35</f>
        <v>55.099999999999994</v>
      </c>
      <c r="C35" s="115">
        <f>C34+A35</f>
        <v>100.94223484848484</v>
      </c>
      <c r="D35" s="119" t="s">
        <v>59</v>
      </c>
    </row>
    <row r="36" spans="1:4" ht="13.5">
      <c r="A36" s="107">
        <v>0.7</v>
      </c>
      <c r="B36" s="105">
        <f>B35+A36</f>
        <v>55.8</v>
      </c>
      <c r="C36" s="105">
        <f>C35+A36</f>
        <v>101.64223484848485</v>
      </c>
      <c r="D36" s="108" t="s">
        <v>60</v>
      </c>
    </row>
    <row r="37" spans="1:4" ht="13.5">
      <c r="A37" s="107">
        <v>2.9</v>
      </c>
      <c r="B37" s="105">
        <f>B36+A37</f>
        <v>58.699999999999996</v>
      </c>
      <c r="C37" s="105">
        <f>C36+A37</f>
        <v>104.54223484848485</v>
      </c>
      <c r="D37" s="108" t="s">
        <v>143</v>
      </c>
    </row>
    <row r="38" spans="1:4" ht="13.5">
      <c r="A38" s="107">
        <v>0.1</v>
      </c>
      <c r="B38" s="105">
        <f>B37+A38</f>
        <v>58.8</v>
      </c>
      <c r="C38" s="105">
        <f>C37+A38</f>
        <v>104.64223484848485</v>
      </c>
      <c r="D38" s="108" t="s">
        <v>62</v>
      </c>
    </row>
    <row r="39" spans="1:5" ht="13.5">
      <c r="A39" s="109" t="s">
        <v>11</v>
      </c>
      <c r="B39" s="110"/>
      <c r="C39" s="110"/>
      <c r="D39" s="110"/>
      <c r="E39" s="98"/>
    </row>
    <row r="40" spans="1:5" ht="13.5">
      <c r="A40" s="101" t="s">
        <v>12</v>
      </c>
      <c r="B40" s="102"/>
      <c r="C40" s="102"/>
      <c r="D40" s="102"/>
      <c r="E40" s="98"/>
    </row>
    <row r="41" spans="1:5" ht="13.5">
      <c r="A41" s="101" t="s">
        <v>129</v>
      </c>
      <c r="B41" s="102"/>
      <c r="C41" s="102"/>
      <c r="D41" s="102"/>
      <c r="E41" s="98"/>
    </row>
    <row r="42" spans="1:4" ht="13.5">
      <c r="A42" s="120"/>
      <c r="B42" s="121"/>
      <c r="C42" s="121"/>
      <c r="D42" s="122" t="s">
        <v>63</v>
      </c>
    </row>
    <row r="43" spans="1:4" ht="13.5">
      <c r="A43" s="107">
        <v>0.1</v>
      </c>
      <c r="B43" s="105">
        <f>A43</f>
        <v>0.1</v>
      </c>
      <c r="C43" s="105">
        <f>C37+A43</f>
        <v>104.64223484848485</v>
      </c>
      <c r="D43" s="108" t="s">
        <v>64</v>
      </c>
    </row>
    <row r="44" spans="1:4" ht="13.5">
      <c r="A44" s="107">
        <v>8</v>
      </c>
      <c r="B44" s="105">
        <f>+A44+B43</f>
        <v>8.1</v>
      </c>
      <c r="C44" s="105">
        <f>C43+A44</f>
        <v>112.64223484848485</v>
      </c>
      <c r="D44" s="108" t="s">
        <v>65</v>
      </c>
    </row>
    <row r="45" spans="1:4" ht="13.5">
      <c r="A45" s="107">
        <v>3.8</v>
      </c>
      <c r="B45" s="105">
        <f>+A45+B44</f>
        <v>11.899999999999999</v>
      </c>
      <c r="C45" s="105">
        <f>C44+A45</f>
        <v>116.44223484848484</v>
      </c>
      <c r="D45" s="108" t="s">
        <v>66</v>
      </c>
    </row>
    <row r="46" spans="1:5" ht="40.5">
      <c r="A46" s="114">
        <v>11.1</v>
      </c>
      <c r="B46" s="105">
        <f>+A46+B45</f>
        <v>23</v>
      </c>
      <c r="C46" s="105">
        <f>C45+A46</f>
        <v>127.54223484848484</v>
      </c>
      <c r="D46" s="116" t="s">
        <v>67</v>
      </c>
      <c r="E46" s="117"/>
    </row>
    <row r="47" spans="1:4" ht="13.5">
      <c r="A47" s="118">
        <v>5.8</v>
      </c>
      <c r="B47" s="105">
        <f>+A47+B46</f>
        <v>28.8</v>
      </c>
      <c r="C47" s="105">
        <f>C46+A47</f>
        <v>133.34223484848485</v>
      </c>
      <c r="D47" s="119" t="s">
        <v>68</v>
      </c>
    </row>
    <row r="48" spans="1:4" ht="40.5">
      <c r="A48" s="107">
        <v>22.1</v>
      </c>
      <c r="B48" s="105">
        <f>+A48+B47</f>
        <v>50.900000000000006</v>
      </c>
      <c r="C48" s="105">
        <f>C47+A48</f>
        <v>155.44223484848484</v>
      </c>
      <c r="D48" s="108" t="s">
        <v>69</v>
      </c>
    </row>
    <row r="49" spans="1:4" ht="13.5">
      <c r="A49" s="105">
        <v>2.6</v>
      </c>
      <c r="B49" s="105">
        <f>+A49+B48</f>
        <v>53.50000000000001</v>
      </c>
      <c r="C49" s="105">
        <f>C48+A49</f>
        <v>158.04223484848484</v>
      </c>
      <c r="D49" s="123" t="s">
        <v>70</v>
      </c>
    </row>
    <row r="50" spans="1:4" ht="13.5">
      <c r="A50" s="107">
        <f>3.75-2.6</f>
        <v>1.15</v>
      </c>
      <c r="B50" s="105">
        <f>+A50+B49</f>
        <v>54.650000000000006</v>
      </c>
      <c r="C50" s="105">
        <f>C49+A50</f>
        <v>159.19223484848484</v>
      </c>
      <c r="D50" s="123" t="s">
        <v>71</v>
      </c>
    </row>
    <row r="51" spans="1:4" ht="13.5">
      <c r="A51" s="105">
        <f>7.6-3.75</f>
        <v>3.8499999999999996</v>
      </c>
      <c r="B51" s="105">
        <f>+A51+B50</f>
        <v>58.50000000000001</v>
      </c>
      <c r="C51" s="105">
        <f>C50+A51</f>
        <v>163.04223484848484</v>
      </c>
      <c r="D51" s="123" t="s">
        <v>72</v>
      </c>
    </row>
    <row r="52" spans="1:4" ht="40.5">
      <c r="A52" s="105">
        <f>8.53-7.6</f>
        <v>0.9299999999999997</v>
      </c>
      <c r="B52" s="105">
        <f>+A52+B51</f>
        <v>59.43000000000001</v>
      </c>
      <c r="C52" s="105">
        <f>C51+A52</f>
        <v>163.97223484848485</v>
      </c>
      <c r="D52" s="95" t="s">
        <v>73</v>
      </c>
    </row>
    <row r="53" spans="1:4" ht="13.5">
      <c r="A53" s="105">
        <f>544/5280</f>
        <v>0.10303030303030303</v>
      </c>
      <c r="B53" s="105">
        <f>+A53+B52</f>
        <v>59.53303030303031</v>
      </c>
      <c r="C53" s="105">
        <f>C52+A53</f>
        <v>164.07526515151514</v>
      </c>
      <c r="D53" s="123" t="s">
        <v>74</v>
      </c>
    </row>
    <row r="54" spans="1:5" ht="13.5">
      <c r="A54" s="96" t="s">
        <v>14</v>
      </c>
      <c r="B54" s="97"/>
      <c r="C54" s="97"/>
      <c r="D54" s="97"/>
      <c r="E54" s="98"/>
    </row>
    <row r="55" spans="1:5" ht="13.5">
      <c r="A55" s="101" t="s">
        <v>15</v>
      </c>
      <c r="B55" s="102"/>
      <c r="C55" s="102"/>
      <c r="D55" s="102"/>
      <c r="E55" s="98"/>
    </row>
    <row r="56" spans="1:5" ht="13.5">
      <c r="A56" s="99" t="s">
        <v>130</v>
      </c>
      <c r="B56" s="100"/>
      <c r="C56" s="100"/>
      <c r="D56" s="100"/>
      <c r="E56" s="98"/>
    </row>
    <row r="57" spans="1:4" ht="27.75">
      <c r="A57" s="124"/>
      <c r="B57" s="125"/>
      <c r="C57" s="125"/>
      <c r="D57" s="126" t="s">
        <v>75</v>
      </c>
    </row>
    <row r="58" spans="1:4" ht="27.75">
      <c r="A58" s="127">
        <f>448.8/5280</f>
        <v>0.085</v>
      </c>
      <c r="B58" s="105">
        <f>A58</f>
        <v>0.085</v>
      </c>
      <c r="C58" s="107">
        <f>C53+A58</f>
        <v>164.16026515151515</v>
      </c>
      <c r="D58" s="106" t="s">
        <v>76</v>
      </c>
    </row>
    <row r="59" spans="1:4" ht="13.5">
      <c r="A59" s="127">
        <v>4.79</v>
      </c>
      <c r="B59" s="105">
        <f>A59+B58</f>
        <v>4.875</v>
      </c>
      <c r="C59" s="105">
        <f>C58+A59</f>
        <v>168.95026515151514</v>
      </c>
      <c r="D59" s="106" t="s">
        <v>77</v>
      </c>
    </row>
    <row r="60" spans="1:4" ht="27.75">
      <c r="A60" s="107">
        <v>10.7</v>
      </c>
      <c r="B60" s="105">
        <f>A60+B59</f>
        <v>15.575</v>
      </c>
      <c r="C60" s="105">
        <f>C59+A60</f>
        <v>179.65026515151513</v>
      </c>
      <c r="D60" s="108" t="s">
        <v>144</v>
      </c>
    </row>
    <row r="61" spans="1:4" ht="13.5">
      <c r="A61" s="105">
        <v>15.9</v>
      </c>
      <c r="B61" s="105">
        <f>A61+B60</f>
        <v>31.475</v>
      </c>
      <c r="C61" s="105">
        <f>C60+A61</f>
        <v>195.55026515151513</v>
      </c>
      <c r="D61" s="106" t="s">
        <v>79</v>
      </c>
    </row>
    <row r="62" spans="1:4" ht="13.5">
      <c r="A62" s="105">
        <v>2.7</v>
      </c>
      <c r="B62" s="105">
        <f>A62+B61</f>
        <v>34.175000000000004</v>
      </c>
      <c r="C62" s="105">
        <f>C61+A62</f>
        <v>198.25026515151512</v>
      </c>
      <c r="D62" s="106" t="s">
        <v>80</v>
      </c>
    </row>
    <row r="63" spans="1:5" ht="13.5">
      <c r="A63" s="96" t="s">
        <v>17</v>
      </c>
      <c r="B63" s="97"/>
      <c r="C63" s="97"/>
      <c r="D63" s="97"/>
      <c r="E63" s="98"/>
    </row>
    <row r="64" spans="1:5" ht="13.5">
      <c r="A64" s="99" t="s">
        <v>18</v>
      </c>
      <c r="B64" s="100"/>
      <c r="C64" s="100"/>
      <c r="D64" s="100"/>
      <c r="E64" s="98"/>
    </row>
    <row r="65" spans="1:5" ht="13.5">
      <c r="A65" s="101" t="s">
        <v>19</v>
      </c>
      <c r="B65" s="102"/>
      <c r="C65" s="102"/>
      <c r="D65" s="102"/>
      <c r="E65" s="98"/>
    </row>
    <row r="66" spans="1:5" ht="13.5">
      <c r="A66" s="99" t="s">
        <v>131</v>
      </c>
      <c r="B66" s="100"/>
      <c r="C66" s="100"/>
      <c r="D66" s="100"/>
      <c r="E66" s="98"/>
    </row>
    <row r="67" spans="1:4" ht="45.75" customHeight="1">
      <c r="A67" s="96"/>
      <c r="B67" s="97"/>
      <c r="C67" s="97"/>
      <c r="D67" s="97" t="s">
        <v>81</v>
      </c>
    </row>
    <row r="68" spans="1:4" ht="13.5">
      <c r="A68" s="128"/>
      <c r="B68" s="129"/>
      <c r="C68" s="129"/>
      <c r="D68" s="130" t="s">
        <v>82</v>
      </c>
    </row>
    <row r="69" spans="1:4" ht="40.5">
      <c r="A69" s="131"/>
      <c r="B69" s="105"/>
      <c r="C69" s="105"/>
      <c r="D69" s="106" t="s">
        <v>83</v>
      </c>
    </row>
    <row r="70" spans="1:4" ht="13.5">
      <c r="A70" s="131">
        <f>1014/5280</f>
        <v>0.19204545454545455</v>
      </c>
      <c r="B70" s="105">
        <f>A70</f>
        <v>0.19204545454545455</v>
      </c>
      <c r="C70" s="105" t="s">
        <v>21</v>
      </c>
      <c r="D70" s="106" t="s">
        <v>84</v>
      </c>
    </row>
    <row r="71" spans="1:4" ht="40.5">
      <c r="A71" s="131">
        <f>394/5280</f>
        <v>0.07462121212121212</v>
      </c>
      <c r="B71" s="105">
        <f>B70+A71</f>
        <v>0.26666666666666666</v>
      </c>
      <c r="C71" s="105" t="s">
        <v>21</v>
      </c>
      <c r="D71" s="106" t="s">
        <v>85</v>
      </c>
    </row>
    <row r="72" spans="1:4" ht="13.5">
      <c r="A72" s="131">
        <f>1857/5280</f>
        <v>0.35170454545454544</v>
      </c>
      <c r="B72" s="105">
        <f>B71+A72</f>
        <v>0.6183712121212122</v>
      </c>
      <c r="C72" s="105" t="s">
        <v>21</v>
      </c>
      <c r="D72" s="106" t="s">
        <v>145</v>
      </c>
    </row>
    <row r="73" spans="1:4" ht="13.5">
      <c r="A73" s="131">
        <v>0.1</v>
      </c>
      <c r="B73" s="105">
        <f>B72+A73</f>
        <v>0.7183712121212121</v>
      </c>
      <c r="C73" s="105" t="s">
        <v>21</v>
      </c>
      <c r="D73" s="106" t="s">
        <v>87</v>
      </c>
    </row>
    <row r="74" spans="1:4" ht="27.75">
      <c r="A74" s="131">
        <v>0.5</v>
      </c>
      <c r="B74" s="105">
        <f>B73+A74</f>
        <v>1.218371212121212</v>
      </c>
      <c r="C74" s="105"/>
      <c r="D74" s="106" t="s">
        <v>88</v>
      </c>
    </row>
    <row r="75" spans="1:4" ht="40.5">
      <c r="A75" s="129" t="s">
        <v>21</v>
      </c>
      <c r="B75" s="129"/>
      <c r="C75" s="129"/>
      <c r="D75" s="132" t="s">
        <v>89</v>
      </c>
    </row>
    <row r="76" spans="1:4" ht="13.5">
      <c r="A76" s="105">
        <v>2.7</v>
      </c>
      <c r="B76" s="105">
        <f>A76</f>
        <v>2.7</v>
      </c>
      <c r="C76" s="105">
        <f>C62+A76</f>
        <v>200.9502651515151</v>
      </c>
      <c r="D76" s="106" t="s">
        <v>90</v>
      </c>
    </row>
    <row r="77" spans="1:4" ht="27.75">
      <c r="A77" s="105">
        <v>15.9</v>
      </c>
      <c r="B77" s="105">
        <f>A77+B76</f>
        <v>18.6</v>
      </c>
      <c r="C77" s="105">
        <f>C76+A77</f>
        <v>216.85026515151512</v>
      </c>
      <c r="D77" s="106" t="s">
        <v>91</v>
      </c>
    </row>
    <row r="78" spans="1:4" ht="40.5">
      <c r="A78" s="105">
        <v>10.7</v>
      </c>
      <c r="B78" s="105">
        <f>A78+B77</f>
        <v>29.3</v>
      </c>
      <c r="C78" s="105">
        <f>C77+A78</f>
        <v>227.5502651515151</v>
      </c>
      <c r="D78" s="106" t="s">
        <v>92</v>
      </c>
    </row>
    <row r="79" spans="1:4" ht="27.75">
      <c r="A79" s="105">
        <v>4.9</v>
      </c>
      <c r="B79" s="105">
        <f>A79+B78</f>
        <v>34.2</v>
      </c>
      <c r="C79" s="105">
        <f>C78+A79</f>
        <v>232.4502651515151</v>
      </c>
      <c r="D79" s="106" t="s">
        <v>93</v>
      </c>
    </row>
    <row r="80" spans="1:5" ht="13.5">
      <c r="A80" s="96" t="s">
        <v>22</v>
      </c>
      <c r="B80" s="97"/>
      <c r="C80" s="97"/>
      <c r="D80" s="97"/>
      <c r="E80" s="98"/>
    </row>
    <row r="81" spans="1:5" ht="13.5">
      <c r="A81" s="101" t="s">
        <v>23</v>
      </c>
      <c r="B81" s="102"/>
      <c r="C81" s="102"/>
      <c r="D81" s="102"/>
      <c r="E81" s="98"/>
    </row>
    <row r="82" spans="1:5" ht="13.5">
      <c r="A82" s="99" t="s">
        <v>132</v>
      </c>
      <c r="B82" s="100"/>
      <c r="C82" s="100"/>
      <c r="D82" s="100"/>
      <c r="E82" s="98"/>
    </row>
    <row r="83" spans="1:4" ht="27.75">
      <c r="A83" s="133" t="s">
        <v>21</v>
      </c>
      <c r="B83" s="133" t="s">
        <v>21</v>
      </c>
      <c r="C83" s="133" t="s">
        <v>21</v>
      </c>
      <c r="D83" s="126" t="s">
        <v>94</v>
      </c>
    </row>
    <row r="84" spans="1:4" ht="40.5">
      <c r="A84" s="105" t="s">
        <v>25</v>
      </c>
      <c r="B84" s="105" t="s">
        <v>25</v>
      </c>
      <c r="C84" s="105">
        <f>C79</f>
        <v>232.4502651515151</v>
      </c>
      <c r="D84" s="106" t="s">
        <v>95</v>
      </c>
    </row>
    <row r="85" spans="1:4" ht="13.5">
      <c r="A85" s="105">
        <f>26.5-21.65</f>
        <v>4.850000000000001</v>
      </c>
      <c r="B85" s="105">
        <f>A85</f>
        <v>4.850000000000001</v>
      </c>
      <c r="C85" s="105">
        <f>C84+A85</f>
        <v>237.3002651515151</v>
      </c>
      <c r="D85" s="123" t="s">
        <v>96</v>
      </c>
    </row>
    <row r="86" spans="1:4" ht="54.75">
      <c r="A86" s="105">
        <f>30.68-26.5</f>
        <v>4.18</v>
      </c>
      <c r="B86" s="105">
        <f>B85+A86</f>
        <v>9.030000000000001</v>
      </c>
      <c r="C86" s="105">
        <f>C85+A86</f>
        <v>241.4802651515151</v>
      </c>
      <c r="D86" s="106" t="s">
        <v>97</v>
      </c>
    </row>
    <row r="87" spans="1:4" ht="27.75">
      <c r="A87" s="105">
        <v>22.1</v>
      </c>
      <c r="B87" s="105">
        <f>B86+A87</f>
        <v>31.130000000000003</v>
      </c>
      <c r="C87" s="105">
        <f>C86+A87</f>
        <v>263.5802651515151</v>
      </c>
      <c r="D87" s="106" t="s">
        <v>98</v>
      </c>
    </row>
    <row r="88" spans="1:4" ht="40.5">
      <c r="A88" s="105">
        <v>5.8</v>
      </c>
      <c r="B88" s="105">
        <f>B87+A88</f>
        <v>36.93</v>
      </c>
      <c r="C88" s="105">
        <f>C87+A88</f>
        <v>269.3802651515151</v>
      </c>
      <c r="D88" s="106" t="s">
        <v>99</v>
      </c>
    </row>
    <row r="89" spans="1:4" ht="13.5">
      <c r="A89" s="105">
        <v>11.1</v>
      </c>
      <c r="B89" s="105">
        <f>B88+A89</f>
        <v>48.03</v>
      </c>
      <c r="C89" s="105">
        <f>C88+A89</f>
        <v>280.48026515151514</v>
      </c>
      <c r="D89" s="106" t="s">
        <v>100</v>
      </c>
    </row>
    <row r="90" spans="1:4" ht="13.5">
      <c r="A90" s="105">
        <v>1.9</v>
      </c>
      <c r="B90" s="105">
        <f>B89+A90</f>
        <v>49.93</v>
      </c>
      <c r="C90" s="105">
        <f>C89+A90</f>
        <v>282.3802651515151</v>
      </c>
      <c r="D90" s="106" t="s">
        <v>101</v>
      </c>
    </row>
    <row r="91" spans="1:4" ht="13.5">
      <c r="A91" s="105">
        <v>5.1</v>
      </c>
      <c r="B91" s="105">
        <f>B90+A91</f>
        <v>55.03</v>
      </c>
      <c r="C91" s="105">
        <f>C90+A91</f>
        <v>287.48026515151514</v>
      </c>
      <c r="D91" s="134" t="s">
        <v>146</v>
      </c>
    </row>
    <row r="92" spans="1:4" ht="13.5">
      <c r="A92" s="105">
        <v>15</v>
      </c>
      <c r="B92" s="105">
        <f>B91+A92</f>
        <v>70.03</v>
      </c>
      <c r="C92" s="105">
        <f>C91+A92</f>
        <v>302.48026515151514</v>
      </c>
      <c r="D92" s="134" t="s">
        <v>103</v>
      </c>
    </row>
    <row r="93" spans="1:5" ht="27.75">
      <c r="A93" s="135" t="s">
        <v>133</v>
      </c>
      <c r="B93" s="136"/>
      <c r="C93" s="136"/>
      <c r="D93" s="136"/>
      <c r="E93" s="98"/>
    </row>
    <row r="94" spans="1:5" ht="13.5">
      <c r="A94" s="137" t="s">
        <v>134</v>
      </c>
      <c r="B94" s="138"/>
      <c r="C94" s="138"/>
      <c r="D94" s="138"/>
      <c r="E94" s="98"/>
    </row>
    <row r="95" spans="1:5" ht="13.5">
      <c r="A95" s="137" t="s">
        <v>135</v>
      </c>
      <c r="B95" s="138"/>
      <c r="C95" s="138"/>
      <c r="D95" s="138"/>
      <c r="E95" s="98"/>
    </row>
    <row r="96" spans="1:4" ht="13.5">
      <c r="A96" s="139"/>
      <c r="B96" s="140"/>
      <c r="C96" s="140"/>
      <c r="D96" s="140" t="s">
        <v>104</v>
      </c>
    </row>
    <row r="97" spans="1:4" ht="13.5">
      <c r="A97" s="105">
        <v>0.8</v>
      </c>
      <c r="B97" s="105">
        <f>A97</f>
        <v>0.8</v>
      </c>
      <c r="C97" s="105">
        <f>C92+A97</f>
        <v>303.28026515151515</v>
      </c>
      <c r="D97" s="134" t="s">
        <v>105</v>
      </c>
    </row>
    <row r="98" spans="1:4" ht="13.5">
      <c r="A98" s="105">
        <v>3.23</v>
      </c>
      <c r="B98" s="105">
        <f>B97+A98</f>
        <v>4.03</v>
      </c>
      <c r="C98" s="105">
        <f>C97+A98</f>
        <v>306.51026515151517</v>
      </c>
      <c r="D98" s="134" t="s">
        <v>106</v>
      </c>
    </row>
    <row r="99" spans="1:4" ht="13.5">
      <c r="A99" s="105">
        <v>0.75</v>
      </c>
      <c r="B99" s="105">
        <f>B98+A99</f>
        <v>4.78</v>
      </c>
      <c r="C99" s="105">
        <f>C98+A99</f>
        <v>307.26026515151517</v>
      </c>
      <c r="D99" s="134" t="s">
        <v>107</v>
      </c>
    </row>
    <row r="100" spans="1:4" ht="13.5">
      <c r="A100" s="105">
        <v>0.5</v>
      </c>
      <c r="B100" s="105">
        <f>B99+A100</f>
        <v>5.28</v>
      </c>
      <c r="C100" s="105">
        <f>C99+A100</f>
        <v>307.76026515151517</v>
      </c>
      <c r="D100" s="134" t="s">
        <v>108</v>
      </c>
    </row>
    <row r="101" spans="1:4" ht="13.5">
      <c r="A101" s="105">
        <v>5.4</v>
      </c>
      <c r="B101" s="105">
        <f>B100+A101</f>
        <v>10.68</v>
      </c>
      <c r="C101" s="105">
        <f>C100+A101</f>
        <v>313.16026515151515</v>
      </c>
      <c r="D101" s="106" t="s">
        <v>109</v>
      </c>
    </row>
    <row r="102" spans="1:4" ht="13.5">
      <c r="A102" s="105">
        <v>3.8</v>
      </c>
      <c r="B102" s="105">
        <f>B101+A102</f>
        <v>14.48</v>
      </c>
      <c r="C102" s="105">
        <f>C101+A102</f>
        <v>316.96026515151516</v>
      </c>
      <c r="D102" s="134" t="s">
        <v>110</v>
      </c>
    </row>
    <row r="103" spans="1:4" ht="13.5">
      <c r="A103" s="105">
        <v>2</v>
      </c>
      <c r="B103" s="105">
        <f>B102+A103</f>
        <v>16.48</v>
      </c>
      <c r="C103" s="105">
        <f>C102+A103</f>
        <v>318.96026515151516</v>
      </c>
      <c r="D103" s="134" t="s">
        <v>111</v>
      </c>
    </row>
    <row r="104" spans="1:4" ht="13.5">
      <c r="A104" s="105">
        <v>10.7</v>
      </c>
      <c r="B104" s="105">
        <f>B103+A104</f>
        <v>27.18</v>
      </c>
      <c r="C104" s="105">
        <f>C103+A104</f>
        <v>329.66026515151515</v>
      </c>
      <c r="D104" s="134" t="s">
        <v>112</v>
      </c>
    </row>
    <row r="105" spans="1:4" ht="13.5">
      <c r="A105" s="105">
        <v>1</v>
      </c>
      <c r="B105" s="105">
        <f>B104+A105</f>
        <v>28.18</v>
      </c>
      <c r="C105" s="105">
        <f>C104+A105</f>
        <v>330.66026515151515</v>
      </c>
      <c r="D105" s="95" t="s">
        <v>113</v>
      </c>
    </row>
    <row r="106" spans="1:4" ht="13.5">
      <c r="A106" s="105">
        <v>4</v>
      </c>
      <c r="B106" s="105">
        <f>B105+A106</f>
        <v>32.18</v>
      </c>
      <c r="C106" s="105">
        <f>C105+A106</f>
        <v>334.66026515151515</v>
      </c>
      <c r="D106" s="95" t="s">
        <v>114</v>
      </c>
    </row>
    <row r="107" spans="1:4" ht="13.5">
      <c r="A107" s="105">
        <v>1</v>
      </c>
      <c r="B107" s="105">
        <f>B106+A107</f>
        <v>33.18</v>
      </c>
      <c r="C107" s="105">
        <f>C106+A107</f>
        <v>335.66026515151515</v>
      </c>
      <c r="D107" s="95" t="s">
        <v>115</v>
      </c>
    </row>
    <row r="108" spans="1:5" ht="13.5">
      <c r="A108" s="141" t="s">
        <v>29</v>
      </c>
      <c r="B108" s="113"/>
      <c r="C108" s="113"/>
      <c r="D108" s="113"/>
      <c r="E108" s="98"/>
    </row>
    <row r="109" spans="1:5" ht="13.5">
      <c r="A109" s="112" t="s">
        <v>30</v>
      </c>
      <c r="B109" s="91"/>
      <c r="C109" s="91"/>
      <c r="D109" s="91"/>
      <c r="E109" s="98"/>
    </row>
    <row r="110" spans="1:5" ht="13.5">
      <c r="A110" s="142" t="s">
        <v>136</v>
      </c>
      <c r="B110" s="91"/>
      <c r="C110" s="91"/>
      <c r="D110" s="91"/>
      <c r="E110" s="98"/>
    </row>
    <row r="111" spans="1:4" ht="40.5">
      <c r="A111" s="125"/>
      <c r="B111" s="125"/>
      <c r="C111" s="125"/>
      <c r="D111" s="143" t="s">
        <v>116</v>
      </c>
    </row>
    <row r="112" spans="1:4" ht="40.5">
      <c r="A112" s="105">
        <v>0.1</v>
      </c>
      <c r="B112" s="105">
        <f>A112</f>
        <v>0.1</v>
      </c>
      <c r="C112" s="105">
        <f>C107+A112</f>
        <v>335.76026515151517</v>
      </c>
      <c r="D112" s="95" t="s">
        <v>117</v>
      </c>
    </row>
    <row r="113" spans="1:4" ht="27.75">
      <c r="A113" s="105">
        <v>16.7</v>
      </c>
      <c r="B113" s="105">
        <f>B112+A113</f>
        <v>16.8</v>
      </c>
      <c r="C113" s="105">
        <f>C112+A113</f>
        <v>352.46026515151516</v>
      </c>
      <c r="D113" s="108" t="s">
        <v>118</v>
      </c>
    </row>
    <row r="114" spans="1:4" ht="27.75">
      <c r="A114" s="107">
        <v>6.7</v>
      </c>
      <c r="B114" s="107">
        <f>A114+B113</f>
        <v>23.5</v>
      </c>
      <c r="C114" s="105">
        <f>C113+A114</f>
        <v>359.16026515151515</v>
      </c>
      <c r="D114" s="108" t="s">
        <v>119</v>
      </c>
    </row>
    <row r="115" spans="1:4" ht="13.5">
      <c r="A115" s="107">
        <v>2.6</v>
      </c>
      <c r="B115" s="107">
        <f>A115+B114</f>
        <v>26.1</v>
      </c>
      <c r="C115" s="105">
        <f>C114+A115</f>
        <v>361.76026515151517</v>
      </c>
      <c r="D115" s="108" t="s">
        <v>120</v>
      </c>
    </row>
    <row r="116" spans="1:4" ht="42.75" customHeight="1">
      <c r="A116" s="107">
        <v>1</v>
      </c>
      <c r="B116" s="107">
        <f>A116+B115</f>
        <v>27.1</v>
      </c>
      <c r="C116" s="105">
        <f>C115+A116</f>
        <v>362.76026515151517</v>
      </c>
      <c r="D116" s="108" t="s">
        <v>121</v>
      </c>
    </row>
    <row r="117" spans="1:4" ht="13.5">
      <c r="A117" s="107">
        <v>12.1</v>
      </c>
      <c r="B117" s="107">
        <f>A117+B116</f>
        <v>39.2</v>
      </c>
      <c r="C117" s="105">
        <f>C116+A117</f>
        <v>374.8602651515152</v>
      </c>
      <c r="D117" s="108" t="s">
        <v>147</v>
      </c>
    </row>
    <row r="118" spans="1:8" ht="13.5">
      <c r="A118" s="105">
        <v>2.7</v>
      </c>
      <c r="B118" s="107">
        <f>A118+B117</f>
        <v>41.900000000000006</v>
      </c>
      <c r="C118" s="105">
        <f>C117+A118</f>
        <v>377.5602651515152</v>
      </c>
      <c r="D118" s="108" t="s">
        <v>148</v>
      </c>
      <c r="E118" s="105"/>
      <c r="F118" s="105"/>
      <c r="G118" s="105"/>
      <c r="H118" s="106"/>
    </row>
    <row r="119" spans="1:8" ht="13.5">
      <c r="A119" s="105">
        <v>2.1</v>
      </c>
      <c r="B119" s="107">
        <f>A119+B118</f>
        <v>44.00000000000001</v>
      </c>
      <c r="C119" s="105">
        <f>C118+A119</f>
        <v>379.6602651515152</v>
      </c>
      <c r="D119" s="95" t="s">
        <v>149</v>
      </c>
      <c r="E119" s="105"/>
      <c r="F119" s="105"/>
      <c r="G119" s="105"/>
      <c r="H119" s="106"/>
    </row>
    <row r="120" spans="1:8" ht="13.5">
      <c r="A120" s="105">
        <v>1.5</v>
      </c>
      <c r="B120" s="107">
        <f>A120+B119</f>
        <v>45.50000000000001</v>
      </c>
      <c r="C120" s="105">
        <f>C119+A120</f>
        <v>381.1602651515152</v>
      </c>
      <c r="D120" s="95" t="s">
        <v>150</v>
      </c>
      <c r="E120" s="107"/>
      <c r="F120" s="105"/>
      <c r="G120" s="105"/>
      <c r="H120" s="106"/>
    </row>
    <row r="121" spans="1:8" ht="13.5">
      <c r="A121" s="105">
        <v>0.5</v>
      </c>
      <c r="B121" s="107">
        <f>A121+B120</f>
        <v>46.00000000000001</v>
      </c>
      <c r="C121" s="105">
        <f>C120+A121</f>
        <v>381.6602651515152</v>
      </c>
      <c r="D121" s="134" t="s">
        <v>142</v>
      </c>
      <c r="E121" s="105"/>
      <c r="F121" s="105"/>
      <c r="G121" s="105"/>
      <c r="H121" s="106"/>
    </row>
    <row r="122" spans="1:5" ht="13.5">
      <c r="A122" s="96" t="s">
        <v>32</v>
      </c>
      <c r="B122" s="97"/>
      <c r="C122" s="97"/>
      <c r="D122" s="97"/>
      <c r="E122" s="144"/>
    </row>
    <row r="123" spans="1:5" ht="13.5">
      <c r="A123" s="101" t="s">
        <v>33</v>
      </c>
      <c r="B123" s="102"/>
      <c r="C123" s="102"/>
      <c r="D123" s="102"/>
      <c r="E123" s="144"/>
    </row>
    <row r="124" spans="1:5" ht="13.5">
      <c r="A124" s="111" t="s">
        <v>137</v>
      </c>
      <c r="B124" s="145"/>
      <c r="C124" s="145"/>
      <c r="D124" s="145"/>
      <c r="E124" s="144"/>
    </row>
    <row r="125" spans="1:4" ht="13.5">
      <c r="A125" s="103"/>
      <c r="B125" s="146" t="s">
        <v>21</v>
      </c>
      <c r="C125" s="103"/>
      <c r="D125" s="140"/>
    </row>
    <row r="126" ht="13.5">
      <c r="D126" s="123" t="s">
        <v>151</v>
      </c>
    </row>
    <row r="127" spans="1:4" ht="13.5">
      <c r="A127" s="123" t="s">
        <v>21</v>
      </c>
      <c r="D127" s="95" t="s">
        <v>152</v>
      </c>
    </row>
  </sheetData>
  <sheetProtection/>
  <printOptions/>
  <pageMargins left="0.4" right="0.4" top="0.4" bottom="0.4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defaultGridColor="0" zoomScale="75" zoomScaleNormal="75" colorId="22" workbookViewId="0" topLeftCell="A1">
      <pane topLeftCell="A67" activePane="topLeft" state="split"/>
      <selection pane="topLeft" activeCell="A30" sqref="A30"/>
    </sheetView>
  </sheetViews>
  <sheetFormatPr defaultColWidth="8.88671875" defaultRowHeight="15"/>
  <cols>
    <col min="1" max="2" width="9.6640625" style="147" customWidth="1"/>
    <col min="3" max="3" width="12.6640625" style="147" customWidth="1"/>
    <col min="4" max="5" width="9.6640625" style="147" customWidth="1"/>
    <col min="6" max="6" width="19.6640625" style="147" customWidth="1"/>
    <col min="7" max="7" width="14.6640625" style="147" customWidth="1"/>
    <col min="8" max="8" width="6.6640625" style="147" customWidth="1"/>
    <col min="9" max="256" width="9.6640625" style="147" customWidth="1"/>
  </cols>
  <sheetData>
    <row r="1" ht="13.5">
      <c r="D1" s="148" t="s">
        <v>176</v>
      </c>
    </row>
    <row r="2" spans="1:10" ht="13.5">
      <c r="A2" s="148" t="s">
        <v>154</v>
      </c>
      <c r="D2" s="148" t="s">
        <v>177</v>
      </c>
      <c r="H2" s="147">
        <v>192</v>
      </c>
      <c r="I2" s="147">
        <f>372-192</f>
        <v>180</v>
      </c>
      <c r="J2" s="148" t="s">
        <v>215</v>
      </c>
    </row>
    <row r="3" spans="1:10" ht="13.5">
      <c r="A3" s="148" t="s">
        <v>155</v>
      </c>
      <c r="D3" s="148" t="s">
        <v>178</v>
      </c>
      <c r="H3" s="147">
        <v>250</v>
      </c>
      <c r="I3" s="147">
        <v>125</v>
      </c>
      <c r="J3" s="148" t="s">
        <v>216</v>
      </c>
    </row>
    <row r="4" spans="1:9" ht="13.5">
      <c r="A4" s="148" t="s">
        <v>156</v>
      </c>
      <c r="D4" s="148" t="s">
        <v>179</v>
      </c>
      <c r="G4" s="148" t="s">
        <v>200</v>
      </c>
      <c r="H4" s="148" t="s">
        <v>205</v>
      </c>
      <c r="I4" s="148" t="s">
        <v>210</v>
      </c>
    </row>
    <row r="5" spans="4:10" ht="13.5">
      <c r="D5" s="148" t="s">
        <v>180</v>
      </c>
      <c r="G5" s="147">
        <v>162</v>
      </c>
      <c r="H5" s="147">
        <v>230</v>
      </c>
      <c r="I5" s="147">
        <f>378-230</f>
        <v>148</v>
      </c>
      <c r="J5" s="148" t="s">
        <v>217</v>
      </c>
    </row>
    <row r="6" spans="1:9" ht="13.5">
      <c r="A6" s="148" t="s">
        <v>157</v>
      </c>
      <c r="G6" s="148" t="s">
        <v>21</v>
      </c>
      <c r="H6" s="148" t="s">
        <v>206</v>
      </c>
      <c r="I6" s="148" t="s">
        <v>211</v>
      </c>
    </row>
    <row r="7" spans="1:8" ht="13.5">
      <c r="A7" s="148" t="s">
        <v>158</v>
      </c>
      <c r="D7" s="148" t="s">
        <v>181</v>
      </c>
      <c r="H7" s="148" t="s">
        <v>21</v>
      </c>
    </row>
    <row r="8" ht="13.5">
      <c r="A8" s="148" t="s">
        <v>159</v>
      </c>
    </row>
    <row r="10" ht="13.5">
      <c r="A10" s="148" t="s">
        <v>160</v>
      </c>
    </row>
    <row r="11" ht="13.5">
      <c r="A11" s="148" t="s">
        <v>161</v>
      </c>
    </row>
    <row r="12" ht="13.5">
      <c r="A12" s="148" t="s">
        <v>162</v>
      </c>
    </row>
    <row r="15" spans="1:5" ht="13.5">
      <c r="A15" s="149" t="s">
        <v>163</v>
      </c>
      <c r="E15" s="150" t="s">
        <v>183</v>
      </c>
    </row>
    <row r="16" spans="1:5" ht="13.5">
      <c r="A16" s="149" t="s">
        <v>164</v>
      </c>
      <c r="E16" s="148" t="s">
        <v>184</v>
      </c>
    </row>
    <row r="17" spans="1:5" ht="13.5">
      <c r="A17" s="149" t="s">
        <v>165</v>
      </c>
      <c r="E17" s="148" t="s">
        <v>185</v>
      </c>
    </row>
    <row r="18" spans="1:5" ht="13.5">
      <c r="A18" s="149" t="s">
        <v>166</v>
      </c>
      <c r="E18" s="148" t="s">
        <v>186</v>
      </c>
    </row>
    <row r="19" spans="1:5" ht="13.5">
      <c r="A19" s="149" t="s">
        <v>167</v>
      </c>
      <c r="E19" s="148" t="s">
        <v>187</v>
      </c>
    </row>
    <row r="21" ht="13.5">
      <c r="A21" s="148" t="s">
        <v>168</v>
      </c>
    </row>
    <row r="22" ht="13.5">
      <c r="A22" s="148" t="s">
        <v>169</v>
      </c>
    </row>
    <row r="23" ht="13.5">
      <c r="A23" s="148" t="s">
        <v>170</v>
      </c>
    </row>
    <row r="24" ht="13.5">
      <c r="A24" s="148" t="s">
        <v>171</v>
      </c>
    </row>
    <row r="25" ht="13.5">
      <c r="A25" s="148" t="s">
        <v>172</v>
      </c>
    </row>
    <row r="26" ht="13.5">
      <c r="A26" s="148" t="s">
        <v>21</v>
      </c>
    </row>
    <row r="27" ht="13.5">
      <c r="A27" s="148" t="s">
        <v>173</v>
      </c>
    </row>
    <row r="28" spans="1:4" ht="13.5">
      <c r="A28" s="148" t="s">
        <v>174</v>
      </c>
      <c r="C28" s="148" t="s">
        <v>175</v>
      </c>
      <c r="D28" s="148" t="s">
        <v>182</v>
      </c>
    </row>
    <row r="31" ht="13.5">
      <c r="F31" s="151" t="s">
        <v>188</v>
      </c>
    </row>
    <row r="32" spans="6:9" ht="13.5">
      <c r="F32" s="151" t="s">
        <v>189</v>
      </c>
      <c r="G32" s="151" t="s">
        <v>201</v>
      </c>
      <c r="H32" s="151" t="s">
        <v>207</v>
      </c>
      <c r="I32" s="151" t="s">
        <v>212</v>
      </c>
    </row>
    <row r="34" spans="6:7" ht="13.5">
      <c r="F34" s="152" t="s">
        <v>190</v>
      </c>
      <c r="G34" s="152" t="s">
        <v>202</v>
      </c>
    </row>
    <row r="35" spans="6:8" ht="13.5">
      <c r="F35" s="151" t="s">
        <v>191</v>
      </c>
      <c r="G35" s="151" t="s">
        <v>203</v>
      </c>
      <c r="H35" s="151" t="s">
        <v>208</v>
      </c>
    </row>
    <row r="36" spans="6:8" ht="13.5">
      <c r="F36" s="151" t="s">
        <v>192</v>
      </c>
      <c r="G36" s="153">
        <v>0.2611111111111111</v>
      </c>
      <c r="H36" s="151" t="s">
        <v>208</v>
      </c>
    </row>
    <row r="37" spans="6:8" ht="13.5">
      <c r="F37" s="151" t="s">
        <v>193</v>
      </c>
      <c r="G37" s="153">
        <v>0.5215277777777778</v>
      </c>
      <c r="H37" s="151" t="s">
        <v>209</v>
      </c>
    </row>
    <row r="38" spans="6:8" ht="13.5">
      <c r="F38" s="151" t="s">
        <v>194</v>
      </c>
      <c r="G38" s="153">
        <v>0.28194444444444444</v>
      </c>
      <c r="H38" s="151" t="s">
        <v>209</v>
      </c>
    </row>
    <row r="39" spans="6:8" ht="13.5">
      <c r="F39" s="151" t="s">
        <v>195</v>
      </c>
      <c r="G39" s="153">
        <v>0.29930555555555555</v>
      </c>
      <c r="H39" s="151" t="s">
        <v>209</v>
      </c>
    </row>
    <row r="41" spans="6:7" ht="13.5">
      <c r="F41" s="152" t="s">
        <v>196</v>
      </c>
      <c r="G41" s="152" t="s">
        <v>204</v>
      </c>
    </row>
    <row r="42" spans="6:9" ht="13.5">
      <c r="F42" s="151" t="s">
        <v>197</v>
      </c>
      <c r="G42" s="153">
        <v>0.18125</v>
      </c>
      <c r="H42" s="151" t="s">
        <v>209</v>
      </c>
      <c r="I42" s="151" t="s">
        <v>213</v>
      </c>
    </row>
    <row r="43" spans="6:8" ht="13.5">
      <c r="F43" s="151" t="s">
        <v>198</v>
      </c>
      <c r="G43" s="153">
        <v>0.21944444444444444</v>
      </c>
      <c r="H43" s="151" t="s">
        <v>208</v>
      </c>
    </row>
    <row r="44" spans="6:8" ht="13.5">
      <c r="F44" s="151" t="s">
        <v>197</v>
      </c>
      <c r="G44" s="153">
        <v>0.21944444444444444</v>
      </c>
      <c r="H44" s="151" t="s">
        <v>209</v>
      </c>
    </row>
    <row r="45" spans="6:8" ht="13.5">
      <c r="F45" s="151" t="s">
        <v>199</v>
      </c>
      <c r="G45" s="153">
        <v>0.48055555555555557</v>
      </c>
      <c r="H45" s="151" t="s">
        <v>209</v>
      </c>
    </row>
    <row r="46" spans="6:9" ht="13.5">
      <c r="F46" s="151" t="s">
        <v>198</v>
      </c>
      <c r="G46" s="153">
        <v>0.2361111111111111</v>
      </c>
      <c r="H46" s="151" t="s">
        <v>208</v>
      </c>
      <c r="I46" s="151" t="s">
        <v>214</v>
      </c>
    </row>
  </sheetData>
  <sheetProtection/>
  <printOptions/>
  <pageMargins left="0.4" right="0.4" top="0.4" bottom="0.4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defaultGridColor="0" zoomScale="75" zoomScaleNormal="75" colorId="22" workbookViewId="0" topLeftCell="A1">
      <pane topLeftCell="A67" activePane="topLeft" state="split"/>
      <selection pane="topLeft" activeCell="F42" sqref="F42"/>
    </sheetView>
  </sheetViews>
  <sheetFormatPr defaultColWidth="8.88671875" defaultRowHeight="15"/>
  <cols>
    <col min="1" max="256" width="9.6640625" style="154" customWidth="1"/>
  </cols>
  <sheetData>
    <row r="1" ht="13.5">
      <c r="F1" s="155" t="s">
        <v>251</v>
      </c>
    </row>
    <row r="2" spans="1:6" ht="13.5">
      <c r="A2" s="156" t="s">
        <v>218</v>
      </c>
      <c r="F2" s="155" t="s">
        <v>252</v>
      </c>
    </row>
    <row r="3" spans="1:4" ht="13.5">
      <c r="A3" s="156" t="s">
        <v>219</v>
      </c>
      <c r="B3" s="156" t="s">
        <v>240</v>
      </c>
      <c r="C3" s="156" t="s">
        <v>246</v>
      </c>
      <c r="D3" s="156" t="s">
        <v>248</v>
      </c>
    </row>
    <row r="4" spans="1:4" ht="13.5">
      <c r="A4" s="156" t="s">
        <v>220</v>
      </c>
      <c r="B4" s="156" t="s">
        <v>241</v>
      </c>
      <c r="C4" s="156" t="s">
        <v>247</v>
      </c>
      <c r="D4" s="156" t="s">
        <v>249</v>
      </c>
    </row>
    <row r="5" ht="13.5">
      <c r="A5" s="156" t="s">
        <v>221</v>
      </c>
    </row>
    <row r="6" spans="1:4" ht="13.5">
      <c r="A6" s="156" t="s">
        <v>222</v>
      </c>
      <c r="B6" s="156" t="s">
        <v>242</v>
      </c>
      <c r="C6" s="157">
        <v>39172</v>
      </c>
      <c r="D6" s="158">
        <v>0.20833333333333334</v>
      </c>
    </row>
    <row r="7" spans="3:4" ht="13.5">
      <c r="C7" s="159"/>
      <c r="D7" s="160"/>
    </row>
    <row r="8" spans="1:4" ht="13.5">
      <c r="A8" s="156" t="s">
        <v>223</v>
      </c>
      <c r="C8" s="159"/>
      <c r="D8" s="160"/>
    </row>
    <row r="9" spans="1:4" ht="13.5">
      <c r="A9" s="156" t="s">
        <v>224</v>
      </c>
      <c r="B9" s="156" t="s">
        <v>243</v>
      </c>
      <c r="C9" s="157">
        <v>39172</v>
      </c>
      <c r="D9" s="158">
        <v>0.2951388888888889</v>
      </c>
    </row>
    <row r="10" spans="1:4" ht="13.5">
      <c r="A10" s="156"/>
      <c r="B10" s="156" t="s">
        <v>244</v>
      </c>
      <c r="C10" s="157">
        <v>39172</v>
      </c>
      <c r="D10" s="158">
        <v>0.40555555555555556</v>
      </c>
    </row>
    <row r="11" spans="3:4" ht="13.5">
      <c r="C11" s="161"/>
      <c r="D11" s="160"/>
    </row>
    <row r="12" spans="1:4" ht="13.5">
      <c r="A12" s="156" t="s">
        <v>225</v>
      </c>
      <c r="C12" s="161"/>
      <c r="D12" s="160"/>
    </row>
    <row r="13" spans="1:4" ht="13.5">
      <c r="A13" s="156" t="s">
        <v>226</v>
      </c>
      <c r="B13" s="156" t="s">
        <v>243</v>
      </c>
      <c r="C13" s="157">
        <v>39172</v>
      </c>
      <c r="D13" s="158">
        <v>0.41180555555555554</v>
      </c>
    </row>
    <row r="14" spans="1:4" ht="13.5">
      <c r="A14" s="156"/>
      <c r="B14" s="156" t="s">
        <v>244</v>
      </c>
      <c r="C14" s="157">
        <v>39172</v>
      </c>
      <c r="D14" s="158">
        <v>0.6694444444444444</v>
      </c>
    </row>
    <row r="15" spans="3:4" ht="13.5">
      <c r="C15" s="161"/>
      <c r="D15" s="160"/>
    </row>
    <row r="16" spans="1:4" ht="13.5">
      <c r="A16" s="156" t="s">
        <v>227</v>
      </c>
      <c r="C16" s="161"/>
      <c r="D16" s="160"/>
    </row>
    <row r="17" spans="1:4" ht="13.5">
      <c r="A17" s="156" t="s">
        <v>228</v>
      </c>
      <c r="B17" s="156" t="s">
        <v>243</v>
      </c>
      <c r="C17" s="157">
        <v>39172</v>
      </c>
      <c r="D17" s="158">
        <v>0.5326388888888889</v>
      </c>
    </row>
    <row r="18" spans="1:4" ht="13.5">
      <c r="A18" s="156"/>
      <c r="B18" s="156" t="s">
        <v>244</v>
      </c>
      <c r="C18" s="157">
        <v>39172</v>
      </c>
      <c r="D18" s="158">
        <v>0.9333333333333333</v>
      </c>
    </row>
    <row r="19" spans="3:4" ht="13.5">
      <c r="C19" s="161"/>
      <c r="D19" s="160"/>
    </row>
    <row r="20" spans="1:4" ht="13.5">
      <c r="A20" s="156" t="s">
        <v>229</v>
      </c>
      <c r="C20" s="161"/>
      <c r="D20" s="160"/>
    </row>
    <row r="21" spans="1:4" ht="13.5">
      <c r="A21" s="156" t="s">
        <v>230</v>
      </c>
      <c r="B21" s="156" t="s">
        <v>243</v>
      </c>
      <c r="C21" s="157">
        <v>39172</v>
      </c>
      <c r="D21" s="158">
        <v>0.6041666666666666</v>
      </c>
    </row>
    <row r="22" spans="1:5" ht="13.5">
      <c r="A22" s="156"/>
      <c r="B22" s="156" t="s">
        <v>244</v>
      </c>
      <c r="C22" s="157">
        <v>92</v>
      </c>
      <c r="D22" s="158">
        <v>0.08611111111111111</v>
      </c>
      <c r="E22" s="155" t="s">
        <v>250</v>
      </c>
    </row>
    <row r="23" spans="3:4" ht="13.5">
      <c r="C23" s="161"/>
      <c r="D23" s="160"/>
    </row>
    <row r="24" spans="1:4" ht="13.5">
      <c r="A24" s="156" t="s">
        <v>231</v>
      </c>
      <c r="C24" s="161"/>
      <c r="D24" s="160"/>
    </row>
    <row r="25" spans="1:4" ht="13.5">
      <c r="A25" s="156" t="s">
        <v>232</v>
      </c>
      <c r="B25" s="156" t="s">
        <v>243</v>
      </c>
      <c r="C25" s="157">
        <v>39172</v>
      </c>
      <c r="D25" s="158">
        <v>0.6763888888888889</v>
      </c>
    </row>
    <row r="26" spans="1:5" ht="13.5">
      <c r="A26" s="156"/>
      <c r="B26" s="156" t="s">
        <v>244</v>
      </c>
      <c r="C26" s="157">
        <v>92</v>
      </c>
      <c r="D26" s="158">
        <v>0.2388888888888889</v>
      </c>
      <c r="E26" s="155" t="s">
        <v>250</v>
      </c>
    </row>
    <row r="27" spans="3:4" ht="13.5">
      <c r="C27" s="161"/>
      <c r="D27" s="160"/>
    </row>
    <row r="28" spans="1:4" ht="13.5">
      <c r="A28" s="156" t="s">
        <v>233</v>
      </c>
      <c r="B28" s="156" t="s">
        <v>245</v>
      </c>
      <c r="C28" s="161"/>
      <c r="D28" s="160"/>
    </row>
    <row r="29" spans="1:4" ht="13.5">
      <c r="A29" s="156" t="s">
        <v>234</v>
      </c>
      <c r="B29" s="156" t="s">
        <v>243</v>
      </c>
      <c r="C29" s="157">
        <v>39172</v>
      </c>
      <c r="D29" s="158">
        <v>0.8305555555555556</v>
      </c>
    </row>
    <row r="30" spans="1:5" ht="13.5">
      <c r="A30" s="156"/>
      <c r="B30" s="156" t="s">
        <v>244</v>
      </c>
      <c r="C30" s="157">
        <v>92</v>
      </c>
      <c r="D30" s="158">
        <v>0.5527777777777778</v>
      </c>
      <c r="E30" s="155" t="s">
        <v>250</v>
      </c>
    </row>
    <row r="31" spans="3:4" ht="13.5">
      <c r="C31" s="161"/>
      <c r="D31" s="160"/>
    </row>
    <row r="32" spans="1:4" ht="13.5">
      <c r="A32" s="156" t="s">
        <v>235</v>
      </c>
      <c r="C32" s="161"/>
      <c r="D32" s="160"/>
    </row>
    <row r="33" spans="1:4" ht="13.5">
      <c r="A33" s="156" t="s">
        <v>236</v>
      </c>
      <c r="B33" s="156" t="s">
        <v>243</v>
      </c>
      <c r="C33" s="157">
        <v>39172</v>
      </c>
      <c r="D33" s="158">
        <v>0.9041666666666667</v>
      </c>
    </row>
    <row r="34" spans="1:5" ht="13.5">
      <c r="A34" s="156"/>
      <c r="B34" s="156" t="s">
        <v>244</v>
      </c>
      <c r="C34" s="157">
        <v>92</v>
      </c>
      <c r="D34" s="158">
        <v>0.7</v>
      </c>
      <c r="E34" s="155" t="s">
        <v>250</v>
      </c>
    </row>
    <row r="35" spans="3:4" ht="13.5">
      <c r="C35" s="160"/>
      <c r="D35" s="160"/>
    </row>
    <row r="36" ht="13.5">
      <c r="A36" s="156" t="s">
        <v>237</v>
      </c>
    </row>
    <row r="37" spans="1:6" ht="13.5">
      <c r="A37" s="156" t="s">
        <v>238</v>
      </c>
      <c r="D37" s="162">
        <v>0.9916666666666667</v>
      </c>
      <c r="F37" s="155" t="s">
        <v>253</v>
      </c>
    </row>
    <row r="38" spans="1:6" ht="13.5">
      <c r="A38" s="156" t="s">
        <v>239</v>
      </c>
      <c r="D38" s="162">
        <v>0.875</v>
      </c>
      <c r="E38" s="155" t="s">
        <v>250</v>
      </c>
      <c r="F38" s="155" t="s">
        <v>254</v>
      </c>
    </row>
    <row r="40" ht="13.5">
      <c r="F40" s="155" t="s">
        <v>255</v>
      </c>
    </row>
    <row r="41" ht="13.5">
      <c r="F41" s="155" t="s">
        <v>256</v>
      </c>
    </row>
  </sheetData>
  <sheetProtection/>
  <printOptions/>
  <pageMargins left="0.4" right="0.4" top="0.4" bottom="0.4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