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008" sheetId="1" r:id="rId1"/>
  </sheets>
  <definedNames/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Susan</author>
  </authors>
  <commentList>
    <comment ref="A83" authorId="0">
      <text>
        <r>
          <rPr>
            <sz val="12"/>
            <rFont val="Arial"/>
            <family val="0"/>
          </rPr>
          <t>GPSsays 4.9, Ter Nav says 4.7</t>
        </r>
      </text>
    </comment>
  </commentList>
</comments>
</file>

<file path=xl/sharedStrings.xml><?xml version="1.0" encoding="utf-8"?>
<sst xmlns="http://schemas.openxmlformats.org/spreadsheetml/2006/main" count="181" uniqueCount="128">
  <si>
    <t>2008 Arizona Brevet Series</t>
  </si>
  <si>
    <t>600 km   Start: 5 a.m.</t>
  </si>
  <si>
    <t>Time Limit:  40 hour limit</t>
  </si>
  <si>
    <t>Lights required.</t>
  </si>
  <si>
    <t>Go</t>
  </si>
  <si>
    <t>Checkpoint #1, The Alley, Casa Grande Downtown</t>
  </si>
  <si>
    <t>corner of Florence St and 3rd Street.</t>
  </si>
  <si>
    <t>Open: 4 a.m.  Closes: 5 a.m.</t>
  </si>
  <si>
    <t>Checkpoint #2  Circle K, Marana, AZ</t>
  </si>
  <si>
    <t>Open: 7:05    Closes: 9:44</t>
  </si>
  <si>
    <t>44.2 miles from start. Get signature from brevet volunteer.</t>
  </si>
  <si>
    <t>Checkpoint #3 Any store at the intersection of Continental &amp; I-19 (McDonalds, Safeway)</t>
  </si>
  <si>
    <t>Open: 9:56  Closes: 16:12</t>
  </si>
  <si>
    <t>104 miles completed.  Get signature and time.</t>
  </si>
  <si>
    <t>Checkpoint # 4 Elgin Club, Elgin, AZ</t>
  </si>
  <si>
    <t>Open: 12:44 Sat  Closes:  22:16 Sat</t>
  </si>
  <si>
    <t>161 miles completed; Volunteer staffed - food and water available. Your drop bags are here.</t>
  </si>
  <si>
    <t>Checkpoint # 5 Circle K, Tombstone, AZ</t>
  </si>
  <si>
    <t>corner of Bruce and Sumner (Hwy 80); store open 24 hours</t>
  </si>
  <si>
    <t>Open: 14:17 Sat  Closes:1:56 Sun</t>
  </si>
  <si>
    <t>195 miles completed. Get signature or receipt.</t>
  </si>
  <si>
    <t xml:space="preserve"> </t>
  </si>
  <si>
    <t>Checkpoint #6 Elgin Club</t>
  </si>
  <si>
    <t>Open: 16:10 Sat  Closes: 5:36 Sun</t>
  </si>
  <si>
    <t>229 miles completed. Volunteered staff. Dinner &amp; sleep stop.</t>
  </si>
  <si>
    <t>&lt;0.1</t>
  </si>
  <si>
    <t>Checkpoint #7  Circle K or Diamond Shamrock, corner of Mission &amp; Drexel</t>
  </si>
  <si>
    <t>Open:  19:50 Sat  Close: 13:04 Sun</t>
  </si>
  <si>
    <t>299 miles completed; Get signature &amp; time. Stores open 24 hrs.</t>
  </si>
  <si>
    <t>Checkpoint #8  Circle K in Marana; open 24 hours</t>
  </si>
  <si>
    <t>Open:  21:38 Sat  Close:  16:40 Sun</t>
  </si>
  <si>
    <t>332 miles completed; Get signature &amp; time.</t>
  </si>
  <si>
    <t>Finish - The Alley, Downtown Casa Grande</t>
  </si>
  <si>
    <t xml:space="preserve">Open: 23:48 Sat  Closes:  21:00 Sun </t>
  </si>
  <si>
    <t>377 miles from start</t>
  </si>
  <si>
    <t xml:space="preserve">  </t>
  </si>
  <si>
    <t>Leg</t>
  </si>
  <si>
    <t>Cum</t>
  </si>
  <si>
    <t>Directions</t>
  </si>
  <si>
    <t>R (S) out of checkpoint onto Florence St.</t>
  </si>
  <si>
    <t>1st L (W) onto 2nd St. Becomes Jimmy Kerr Blvd. In Eloy becomes Frontier St</t>
  </si>
  <si>
    <t>Go under I-10.</t>
  </si>
  <si>
    <t>L (N) onto SR 87 to Coolidge. (If you cross over I-10, you went too far.)</t>
  </si>
  <si>
    <t>At stop sign, cross SR 87 to Milligan St</t>
  </si>
  <si>
    <t>R (S) on Vail Rd. (If you're on dirt road, you went too far.) Becomes Picacho Blvd.</t>
  </si>
  <si>
    <t>At end, L (S) onto Frontage Road. Also called Camino Adelante.</t>
  </si>
  <si>
    <t>R (W) under I-10. Sign says 'Marana Rd'.</t>
  </si>
  <si>
    <t>R (W) on W Marana Rd (in front of Circle K). Sometimes called Trico Marana Rd.</t>
  </si>
  <si>
    <t>L (W) out of checkpoint onto Marana Rd</t>
  </si>
  <si>
    <t>L (S) on Sanders Rd.</t>
  </si>
  <si>
    <t>At end L (E) Avra Valley Rd</t>
  </si>
  <si>
    <t>R (S) Sandario Rd</t>
  </si>
  <si>
    <t>L (SE) on Mile Wide Rd. Becomes Kinney Rd.</t>
  </si>
  <si>
    <t>Bear R to stay on Kinney Rd. Don't go to Gates Pass.</t>
  </si>
  <si>
    <t>Straight at light to stay on Kinney Rd. Cross Ajo Way. FOOD: McDonalds on left.</t>
  </si>
  <si>
    <t>1st L after Circle K onto Calle Don Miguel</t>
  </si>
  <si>
    <t>R (S) at end on Camino de Oeste</t>
  </si>
  <si>
    <t>At stop sign, L (E) on W Irvington.</t>
  </si>
  <si>
    <t>At light R (S) on Mission Road.</t>
  </si>
  <si>
    <t>Circle K - Check water - no services next 30 miles. Not an official checkpoint</t>
  </si>
  <si>
    <t>At end, L (E) on Duval Mine Rd</t>
  </si>
  <si>
    <t>R (E) on W Continental Rd</t>
  </si>
  <si>
    <t>R (S) at 2nd light on Continental Plaza Rd. (If you get to I-17 you went too far.)</t>
  </si>
  <si>
    <t>L into checkpoint.</t>
  </si>
  <si>
    <t>Leave the checkpoint and continue on your way.</t>
  </si>
  <si>
    <t>Go under I-19. Becomes E. Continental Rd. Becomes Old Nogale Hwy.</t>
  </si>
  <si>
    <t xml:space="preserve"> R (N) at stop sign on Nogales Hwy (Bus. 19)</t>
  </si>
  <si>
    <t>R (E) on Sahuarita Rd</t>
  </si>
  <si>
    <t>Cross Houghton Rd. Stop signs. CHECK WATER. No services next 28 miles.  Road Runner Market on corner. Open 5:30 am to midnight.</t>
  </si>
  <si>
    <t>At end, R (S) on SR 83. (May be unmarked)</t>
  </si>
  <si>
    <t>Straight at light to stay on SR 83. Food and water at convenience stores.</t>
  </si>
  <si>
    <t>Bear R to stay on SR 83. Don't miss this turn!!! Yellow &amp; black arrows point the way to the right. Don't get on Lower Elgin Rd. If you're on dirt road you went the wrong way.</t>
  </si>
  <si>
    <t>L on Elgin Rd</t>
  </si>
  <si>
    <t>Bear L to stay on Elgin Rd</t>
  </si>
  <si>
    <t>R up dirt road immediately after the Village of Elgin Winery. Sharp hill and loose stones. You may have to walk.</t>
  </si>
  <si>
    <t>Elgin Club is a beige and brick building.</t>
  </si>
  <si>
    <t>Go down the dirt driveway down the hill behind the Elgin Club.</t>
  </si>
  <si>
    <t>R out of the driveway but stay left and go over the one lane bridge. This is Elgin Rd</t>
  </si>
  <si>
    <t>R (W) at end onto SR 82 towards Tombstone.</t>
  </si>
  <si>
    <t>Cross SR 90 at Mustang Corner. Shell Food Mart open 24 hrs.</t>
  </si>
  <si>
    <t>At end, R (S) on SR 80.</t>
  </si>
  <si>
    <t>L into Circle K checkpoint.</t>
  </si>
  <si>
    <t xml:space="preserve">If you don't want to go to Tombstone, skip this next part and go back the way you came. To go directly  to the next checkpoint back in Elgin, R (N) out of the checkpoint. </t>
  </si>
  <si>
    <t>Tour of Tombstone</t>
  </si>
  <si>
    <t>If you're taking the optional tour through Tombstone, go L (S) out of the Circle K checkpoint and continue on SR 80. Becomes Fremont St</t>
  </si>
  <si>
    <t xml:space="preserve"> R (S) on South 1st Street.</t>
  </si>
  <si>
    <t>Go 1 block. L (E) on E Allen St. Go slow! Gun fighters and outlaws may be present. Sign says 'Road Closed'. If you're riding, be mindful of horses.</t>
  </si>
  <si>
    <t>L (N) at the Bird Cage Theater (5th Street)</t>
  </si>
  <si>
    <t>L (W) on SR 80, also called Fremont St.</t>
  </si>
  <si>
    <t>You're back on the Circle K. Reset your cycle computer for the trip back to Elgin.</t>
  </si>
  <si>
    <t>At this point everyone has left the Circle K behind and to their right. Everyone is heading north on SR 80 back to Elgin and Sonoita.</t>
  </si>
  <si>
    <t>L (W) on SR 82.</t>
  </si>
  <si>
    <t>Cross SR 90 at Mustang Corner. FOOD: Shell Food Mart. Open 24 hours.</t>
  </si>
  <si>
    <t>Sign says 'Tourist Attraction Winery' Another sign points left to Elgin. Turn L (W) on Upper Elgin Rd. (Don't miss this turn!!!)</t>
  </si>
  <si>
    <t>L  after the one lane bridge onto the dirt driveway. Go up the hill to the Elgin Club.</t>
  </si>
  <si>
    <t>Take the dirt driveway down the hill behind the Elgin Club.</t>
  </si>
  <si>
    <t>L at the end of the driveway onto Elgin Rd and go past the Village of Elgin Winery. Then bear left to stay on Elgin Rd. (Don't take Lower Elgin Rd.)</t>
  </si>
  <si>
    <t>R (N) at end onto SR Hwy 83.</t>
  </si>
  <si>
    <t>Go straight to stay on SR Hwy 83.</t>
  </si>
  <si>
    <t>After mile post 55, L (W) on Sahuarita Rd. Sign points left to Sahuarita. (Don't miss this turn!!)</t>
  </si>
  <si>
    <t>FOOD: Road Runner Market at Houghton Rd. Open 5:30 am - midnight on Saturday and 5:30 am to 11 pm on Sunday</t>
  </si>
  <si>
    <t>Cross Old Nogales Hwy</t>
  </si>
  <si>
    <t>Cross over Interstate I-19. Becomes Helmet Peak Rd.</t>
  </si>
  <si>
    <t>R (N) on Mission at the top of the hill.</t>
  </si>
  <si>
    <t>L or R into convenience store checkpoint.</t>
  </si>
  <si>
    <t>L (N) out of the checkpoint onto Mission.</t>
  </si>
  <si>
    <t>L (W) on Irvington</t>
  </si>
  <si>
    <t>R (N) on Camino de Oste</t>
  </si>
  <si>
    <t>L (W) on Calle Don Miguel</t>
  </si>
  <si>
    <t>At end R (N) on Kinney?(Circle K on corner)</t>
  </si>
  <si>
    <t>Cross Ajo Way (SR 86 S). Becomes Kinney</t>
  </si>
  <si>
    <t>Bear L to stay on Kinney Rd. Don't go to Gates Pass.</t>
  </si>
  <si>
    <t>Bear L onto Mile Wide Rd</t>
  </si>
  <si>
    <t>R (N) on Sandario Rd</t>
  </si>
  <si>
    <t>L (W) on Avra Valley Rd</t>
  </si>
  <si>
    <t>R (N) on Sanders Rd</t>
  </si>
  <si>
    <t>R (E) on Trico-Marana road</t>
  </si>
  <si>
    <t>Right into checkpoint</t>
  </si>
  <si>
    <t>Leave the checkpoint the way you came. R onto W Marana Rd. Then immediate L (E) at the stop sign on Sandario. Go under I-10.</t>
  </si>
  <si>
    <t>2nd L (N) on East Frontage Road. (Don't go over the RR tracks, and don't get on I-10.) I-10 should now be on your left.</t>
  </si>
  <si>
    <t xml:space="preserve">FOOD: Dairy Queen at Picacho Peak. </t>
  </si>
  <si>
    <t>R (E) on Picacho Blvd and cross RR tracks. Becomes Vail Rd</t>
  </si>
  <si>
    <t>L (W) at end onto Milligan</t>
  </si>
  <si>
    <t>Cross SR 87 and straight on to Eloy. Becomes Frontier Street in Eloy, Jimmy Kerr Blvd in Casa Grande and finally 2nd Street in downtown Casa Grande.</t>
  </si>
  <si>
    <t>Bear R at the Circle K to stay on main road.</t>
  </si>
  <si>
    <t>R (N) at light onto N Florence St</t>
  </si>
  <si>
    <t>2nd L into parking lot opposite 3rd St</t>
  </si>
  <si>
    <t>Susan's cell 520-450-1335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</si>
</sst>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General"/>
    <numFmt numFmtId="167" formatCode="0"/>
    <numFmt numFmtId="168" formatCode="0"/>
    <numFmt numFmtId="169" formatCode="0.0"/>
    <numFmt numFmtId="170" formatCode="0.00"/>
    <numFmt numFmtId="171" formatCode="h:mm AM/PM"/>
    <numFmt numFmtId="172" formatCode="h:mm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4" fontId="0" fillId="0" borderId="0" xfId="0" applyNumberFormat="1" applyFont="1" applyAlignment="1">
      <alignment/>
    </xf>
    <xf numFmtId="167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Continuous" vertical="center" wrapText="1"/>
    </xf>
    <xf numFmtId="164" fontId="0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70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center" vertical="top"/>
    </xf>
    <xf numFmtId="165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4" fontId="0" fillId="0" borderId="5" xfId="0" applyNumberFormat="1" applyFont="1" applyAlignment="1">
      <alignment vertical="top" wrapText="1"/>
    </xf>
    <xf numFmtId="164" fontId="0" fillId="0" borderId="2" xfId="0" applyNumberFormat="1" applyFont="1" applyAlignment="1">
      <alignment vertical="top"/>
    </xf>
    <xf numFmtId="165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65" fontId="0" fillId="0" borderId="4" xfId="0" applyNumberFormat="1" applyFont="1" applyAlignment="1">
      <alignment horizontal="center" vertical="top"/>
    </xf>
    <xf numFmtId="170" fontId="6" fillId="0" borderId="6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horizontal="left" vertical="top" wrapText="1"/>
    </xf>
    <xf numFmtId="170" fontId="6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left" wrapText="1"/>
    </xf>
    <xf numFmtId="170" fontId="0" fillId="0" borderId="3" xfId="0" applyNumberFormat="1" applyFont="1" applyAlignment="1">
      <alignment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70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5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70" fontId="0" fillId="0" borderId="9" xfId="0" applyNumberFormat="1" applyFont="1" applyAlignment="1">
      <alignment wrapText="1"/>
    </xf>
    <xf numFmtId="165" fontId="0" fillId="0" borderId="9" xfId="0" applyNumberFormat="1" applyFont="1" applyAlignment="1">
      <alignment horizontal="center" vertical="top"/>
    </xf>
    <xf numFmtId="164" fontId="0" fillId="0" borderId="8" xfId="0" applyNumberFormat="1" applyFont="1" applyAlignment="1">
      <alignment horizontal="left" vertical="top" wrapText="1"/>
    </xf>
    <xf numFmtId="170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70" fontId="0" fillId="0" borderId="3" xfId="0" applyNumberFormat="1" applyFont="1" applyAlignment="1">
      <alignment horizontal="left" vertical="top" wrapText="1"/>
    </xf>
    <xf numFmtId="165" fontId="0" fillId="0" borderId="2" xfId="0" applyNumberFormat="1" applyFont="1" applyAlignment="1">
      <alignment horizontal="center" vertical="top"/>
    </xf>
    <xf numFmtId="170" fontId="7" fillId="0" borderId="0" xfId="0" applyNumberFormat="1" applyFont="1" applyAlignment="1">
      <alignment horizontal="left" vertical="top" wrapText="1"/>
    </xf>
    <xf numFmtId="165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5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70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/>
    </xf>
    <xf numFmtId="172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left" wrapText="1"/>
    </xf>
    <xf numFmtId="167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center"/>
    </xf>
    <xf numFmtId="165" fontId="0" fillId="0" borderId="2" xfId="0" applyNumberFormat="1" applyFont="1" applyAlignment="1">
      <alignment/>
    </xf>
    <xf numFmtId="170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defaultGridColor="0" zoomScale="75" zoomScaleNormal="75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3" width="5.6640625" style="1" customWidth="1"/>
    <col min="4" max="4" width="43.6640625" style="1" customWidth="1"/>
    <col min="5" max="5" width="6.6640625" style="1" customWidth="1"/>
    <col min="6" max="6" width="5.6640625" style="21" customWidth="1"/>
    <col min="7" max="256" width="9.6640625" style="1" customWidth="1"/>
  </cols>
  <sheetData>
    <row r="1" spans="1:8" ht="15.75">
      <c r="A1" s="2" t="s">
        <v>0</v>
      </c>
      <c r="B1" s="2"/>
      <c r="C1" s="2"/>
      <c r="D1" s="3"/>
      <c r="E1" s="4" t="s">
        <v>21</v>
      </c>
      <c r="F1" s="5"/>
      <c r="G1" s="6"/>
      <c r="H1" s="6"/>
    </row>
    <row r="2" spans="1:6" ht="15.75">
      <c r="A2" s="2" t="s">
        <v>1</v>
      </c>
      <c r="B2" s="2"/>
      <c r="C2" s="2"/>
      <c r="D2" s="3"/>
      <c r="E2" s="7"/>
      <c r="F2" s="8"/>
    </row>
    <row r="3" spans="1:6" ht="15.75">
      <c r="A3" s="2" t="s">
        <v>2</v>
      </c>
      <c r="B3" s="2"/>
      <c r="C3" s="2"/>
      <c r="D3" s="3"/>
      <c r="E3" s="7"/>
      <c r="F3" s="8"/>
    </row>
    <row r="4" spans="1:6" ht="15.75">
      <c r="A4" s="2" t="s">
        <v>3</v>
      </c>
      <c r="B4" s="2"/>
      <c r="C4" s="9"/>
      <c r="D4" s="10"/>
      <c r="E4" s="11"/>
      <c r="F4" s="12"/>
    </row>
    <row r="5" spans="1:8" ht="15">
      <c r="A5" s="13" t="s">
        <v>4</v>
      </c>
      <c r="B5" s="13" t="s">
        <v>36</v>
      </c>
      <c r="C5" s="13" t="s">
        <v>37</v>
      </c>
      <c r="D5" s="14" t="s">
        <v>38</v>
      </c>
      <c r="E5" s="15"/>
      <c r="F5" s="16"/>
      <c r="G5" s="17"/>
      <c r="H5" s="17"/>
    </row>
    <row r="6" spans="1:5" ht="15">
      <c r="A6" s="18" t="s">
        <v>5</v>
      </c>
      <c r="B6" s="19"/>
      <c r="C6" s="19"/>
      <c r="D6" s="19"/>
      <c r="E6" s="20"/>
    </row>
    <row r="7" spans="1:5" ht="15">
      <c r="A7" s="22" t="s">
        <v>6</v>
      </c>
      <c r="B7" s="23"/>
      <c r="C7" s="23"/>
      <c r="D7" s="23"/>
      <c r="E7" s="20"/>
    </row>
    <row r="8" spans="1:5" ht="15">
      <c r="A8" s="24" t="s">
        <v>7</v>
      </c>
      <c r="B8" s="25"/>
      <c r="C8" s="25"/>
      <c r="D8" s="25"/>
      <c r="E8" s="20"/>
    </row>
    <row r="9" spans="1:7" ht="15">
      <c r="A9" s="26"/>
      <c r="B9" s="26"/>
      <c r="C9" s="26"/>
      <c r="D9" s="27" t="s">
        <v>39</v>
      </c>
      <c r="E9" s="28"/>
      <c r="F9" s="29"/>
      <c r="G9" s="28"/>
    </row>
    <row r="10" spans="1:4" ht="30">
      <c r="A10" s="30">
        <v>0.03</v>
      </c>
      <c r="B10" s="30">
        <f>A10</f>
        <v>0.03</v>
      </c>
      <c r="C10" s="30">
        <f>A10</f>
        <v>0.03</v>
      </c>
      <c r="D10" s="31" t="s">
        <v>40</v>
      </c>
    </row>
    <row r="11" spans="1:4" ht="15">
      <c r="A11" s="30">
        <v>5.1</v>
      </c>
      <c r="B11" s="30">
        <f>B10+A11</f>
        <v>5.13</v>
      </c>
      <c r="C11" s="30">
        <f>C10+A11</f>
        <v>5.13</v>
      </c>
      <c r="D11" s="31" t="s">
        <v>41</v>
      </c>
    </row>
    <row r="12" spans="1:4" ht="30">
      <c r="A12" s="30">
        <v>12.1</v>
      </c>
      <c r="B12" s="30">
        <f>B11+A12</f>
        <v>17.23</v>
      </c>
      <c r="C12" s="30">
        <f>C11+A12</f>
        <v>17.23</v>
      </c>
      <c r="D12" s="31" t="s">
        <v>42</v>
      </c>
    </row>
    <row r="13" spans="1:4" ht="15">
      <c r="A13" s="30">
        <f>443/5280</f>
        <v>0.08390151515151516</v>
      </c>
      <c r="B13" s="30">
        <f>B12+A13</f>
        <v>17.313901515151514</v>
      </c>
      <c r="C13" s="30">
        <f>C12+A13</f>
        <v>17.313901515151514</v>
      </c>
      <c r="D13" s="31" t="s">
        <v>43</v>
      </c>
    </row>
    <row r="14" spans="1:4" ht="30">
      <c r="A14" s="30">
        <v>1</v>
      </c>
      <c r="B14" s="30">
        <f>B13+A14</f>
        <v>18.313901515151514</v>
      </c>
      <c r="C14" s="30">
        <f>C13+A14</f>
        <v>18.313901515151514</v>
      </c>
      <c r="D14" s="31" t="s">
        <v>44</v>
      </c>
    </row>
    <row r="15" spans="1:4" ht="30">
      <c r="A15" s="30">
        <v>2.4</v>
      </c>
      <c r="B15" s="30">
        <f>B14+A15</f>
        <v>20.713901515151512</v>
      </c>
      <c r="C15" s="30">
        <f>C14+A15</f>
        <v>20.713901515151512</v>
      </c>
      <c r="D15" s="31" t="s">
        <v>45</v>
      </c>
    </row>
    <row r="16" spans="1:6" ht="15">
      <c r="A16" s="30">
        <f>6.7+16.7</f>
        <v>23.4</v>
      </c>
      <c r="B16" s="30">
        <f>B15+A16</f>
        <v>44.11390151515151</v>
      </c>
      <c r="C16" s="30">
        <f>C15+A16</f>
        <v>44.11390151515151</v>
      </c>
      <c r="D16" s="32" t="s">
        <v>46</v>
      </c>
      <c r="F16" s="33" t="s">
        <v>21</v>
      </c>
    </row>
    <row r="17" spans="1:5" ht="30">
      <c r="A17" s="30">
        <v>0.1</v>
      </c>
      <c r="B17" s="30">
        <f>B16+A17</f>
        <v>44.21390151515151</v>
      </c>
      <c r="C17" s="30">
        <f>C16+A17</f>
        <v>44.21390151515151</v>
      </c>
      <c r="D17" s="32" t="s">
        <v>47</v>
      </c>
      <c r="E17" s="13" t="s">
        <v>21</v>
      </c>
    </row>
    <row r="18" spans="1:5" ht="15">
      <c r="A18" s="34" t="s">
        <v>8</v>
      </c>
      <c r="B18" s="35"/>
      <c r="C18" s="35"/>
      <c r="D18" s="35"/>
      <c r="E18" s="20"/>
    </row>
    <row r="19" spans="1:5" ht="15">
      <c r="A19" s="36" t="s">
        <v>9</v>
      </c>
      <c r="B19" s="6"/>
      <c r="C19" s="6"/>
      <c r="D19" s="6"/>
      <c r="E19" s="20"/>
    </row>
    <row r="20" spans="1:5" ht="15">
      <c r="A20" s="37" t="s">
        <v>10</v>
      </c>
      <c r="B20" s="6"/>
      <c r="C20" s="6"/>
      <c r="D20" s="6"/>
      <c r="E20" s="20"/>
    </row>
    <row r="21" spans="1:4" ht="15">
      <c r="A21" s="38"/>
      <c r="B21" s="38"/>
      <c r="C21" s="38"/>
      <c r="D21" s="38" t="s">
        <v>48</v>
      </c>
    </row>
    <row r="22" spans="1:4" ht="15">
      <c r="A22" s="30">
        <v>1</v>
      </c>
      <c r="B22" s="30">
        <f>A22</f>
        <v>1</v>
      </c>
      <c r="C22" s="30">
        <f>C17+A22</f>
        <v>45.21390151515151</v>
      </c>
      <c r="D22" s="32" t="s">
        <v>49</v>
      </c>
    </row>
    <row r="23" spans="1:5" ht="15">
      <c r="A23" s="30">
        <v>4</v>
      </c>
      <c r="B23" s="30">
        <f>B22+A23</f>
        <v>5</v>
      </c>
      <c r="C23" s="30">
        <f>C22+A23</f>
        <v>49.21390151515151</v>
      </c>
      <c r="D23" s="32" t="s">
        <v>50</v>
      </c>
      <c r="E23" s="4" t="s">
        <v>21</v>
      </c>
    </row>
    <row r="24" spans="1:4" ht="15">
      <c r="A24" s="30">
        <v>1</v>
      </c>
      <c r="B24" s="30">
        <f>B23+A24</f>
        <v>6</v>
      </c>
      <c r="C24" s="30">
        <f>C23+A24</f>
        <v>50.21390151515151</v>
      </c>
      <c r="D24" s="32" t="s">
        <v>51</v>
      </c>
    </row>
    <row r="25" spans="1:4" ht="15">
      <c r="A25" s="17">
        <f>16.65-5.97</f>
        <v>10.68</v>
      </c>
      <c r="B25" s="30">
        <f>B24+A25</f>
        <v>16.68</v>
      </c>
      <c r="C25" s="30">
        <f>C24+A25</f>
        <v>60.89390151515151</v>
      </c>
      <c r="D25" s="32" t="s">
        <v>52</v>
      </c>
    </row>
    <row r="26" spans="1:5" ht="30">
      <c r="A26" s="39">
        <v>5.8</v>
      </c>
      <c r="B26" s="30">
        <f>B25+A26</f>
        <v>22.48</v>
      </c>
      <c r="C26" s="30">
        <f>C25+A26</f>
        <v>66.69390151515151</v>
      </c>
      <c r="D26" s="32" t="s">
        <v>53</v>
      </c>
      <c r="E26" s="4" t="s">
        <v>21</v>
      </c>
    </row>
    <row r="27" spans="1:5" ht="30">
      <c r="A27" s="39">
        <v>5.4</v>
      </c>
      <c r="B27" s="30">
        <f>B26+A27</f>
        <v>27.880000000000003</v>
      </c>
      <c r="C27" s="30">
        <f>C26+A27</f>
        <v>72.09390151515152</v>
      </c>
      <c r="D27" s="32" t="s">
        <v>54</v>
      </c>
      <c r="E27" s="4" t="s">
        <v>21</v>
      </c>
    </row>
    <row r="28" spans="1:4" ht="15">
      <c r="A28" s="30">
        <v>0.1</v>
      </c>
      <c r="B28" s="30"/>
      <c r="C28" s="30"/>
      <c r="D28" s="32" t="s">
        <v>55</v>
      </c>
    </row>
    <row r="29" spans="1:4" ht="15">
      <c r="A29" s="39">
        <v>0.5</v>
      </c>
      <c r="B29" s="30">
        <f>B27+A29</f>
        <v>28.380000000000003</v>
      </c>
      <c r="C29" s="30">
        <f>C27+A29</f>
        <v>72.59390151515152</v>
      </c>
      <c r="D29" s="32" t="s">
        <v>56</v>
      </c>
    </row>
    <row r="30" spans="1:4" ht="15">
      <c r="A30" s="39">
        <v>0.5</v>
      </c>
      <c r="B30" s="30">
        <f>B29+A30</f>
        <v>28.880000000000003</v>
      </c>
      <c r="C30" s="30">
        <f>C29+A30</f>
        <v>73.09390151515152</v>
      </c>
      <c r="D30" s="32" t="s">
        <v>57</v>
      </c>
    </row>
    <row r="31" spans="1:5" ht="15">
      <c r="A31" s="39">
        <v>3.3</v>
      </c>
      <c r="B31" s="30">
        <f>B30+A31</f>
        <v>32.18</v>
      </c>
      <c r="C31" s="30">
        <f>C30+A31</f>
        <v>76.39390151515151</v>
      </c>
      <c r="D31" s="32" t="s">
        <v>58</v>
      </c>
      <c r="E31" s="4" t="s">
        <v>21</v>
      </c>
    </row>
    <row r="32" spans="1:5" ht="31.5">
      <c r="A32" s="40">
        <v>0.9</v>
      </c>
      <c r="B32" s="41">
        <f>B31+A32</f>
        <v>33.08</v>
      </c>
      <c r="C32" s="41">
        <f>C31+A32</f>
        <v>77.29390151515152</v>
      </c>
      <c r="D32" s="42" t="s">
        <v>59</v>
      </c>
      <c r="E32" s="43" t="s">
        <v>21</v>
      </c>
    </row>
    <row r="33" spans="1:4" ht="15">
      <c r="A33" s="41">
        <f>57.1-34.3</f>
        <v>22.800000000000004</v>
      </c>
      <c r="B33" s="41">
        <f>B32+A33</f>
        <v>55.88</v>
      </c>
      <c r="C33" s="41">
        <f>C32+A33</f>
        <v>100.09390151515152</v>
      </c>
      <c r="D33" s="44" t="s">
        <v>60</v>
      </c>
    </row>
    <row r="34" spans="1:4" ht="15">
      <c r="A34" s="30">
        <f>57.85-57.1</f>
        <v>0.75</v>
      </c>
      <c r="B34" s="30">
        <f>B33+A34</f>
        <v>56.63</v>
      </c>
      <c r="C34" s="30">
        <f>C33+A34</f>
        <v>100.84390151515152</v>
      </c>
      <c r="D34" s="32" t="s">
        <v>61</v>
      </c>
    </row>
    <row r="35" spans="1:4" ht="30">
      <c r="A35" s="30">
        <f>61.15-57.85</f>
        <v>3.299999999999997</v>
      </c>
      <c r="B35" s="30">
        <f>B34+A35</f>
        <v>59.93</v>
      </c>
      <c r="C35" s="30">
        <f>C34+A35</f>
        <v>104.14390151515151</v>
      </c>
      <c r="D35" s="32" t="s">
        <v>62</v>
      </c>
    </row>
    <row r="36" spans="1:5" ht="15">
      <c r="A36" s="30">
        <v>0.1</v>
      </c>
      <c r="B36" s="30">
        <f>B35+A36</f>
        <v>60.03</v>
      </c>
      <c r="C36" s="30">
        <f>C35+A36</f>
        <v>104.2439015151515</v>
      </c>
      <c r="D36" s="32" t="s">
        <v>63</v>
      </c>
      <c r="E36" s="4" t="s">
        <v>21</v>
      </c>
    </row>
    <row r="37" spans="1:5" ht="15">
      <c r="A37" s="34" t="s">
        <v>11</v>
      </c>
      <c r="B37" s="35"/>
      <c r="C37" s="35"/>
      <c r="D37" s="35"/>
      <c r="E37" s="20"/>
    </row>
    <row r="38" spans="1:5" ht="15">
      <c r="A38" s="24" t="s">
        <v>12</v>
      </c>
      <c r="B38" s="25"/>
      <c r="C38" s="25"/>
      <c r="D38" s="25"/>
      <c r="E38" s="20"/>
    </row>
    <row r="39" spans="1:6" ht="15">
      <c r="A39" s="24" t="s">
        <v>13</v>
      </c>
      <c r="B39" s="25"/>
      <c r="C39" s="25"/>
      <c r="D39" s="25"/>
      <c r="E39" s="20"/>
      <c r="F39" s="33" t="s">
        <v>21</v>
      </c>
    </row>
    <row r="40" spans="1:4" ht="30">
      <c r="A40" s="45"/>
      <c r="B40" s="46"/>
      <c r="C40" s="46"/>
      <c r="D40" s="47" t="s">
        <v>64</v>
      </c>
    </row>
    <row r="41" spans="1:5" ht="30">
      <c r="A41" s="39">
        <v>0.1</v>
      </c>
      <c r="B41" s="30">
        <f>A41</f>
        <v>0.1</v>
      </c>
      <c r="C41" s="30">
        <f>C35+A41</f>
        <v>104.2439015151515</v>
      </c>
      <c r="D41" s="32" t="s">
        <v>65</v>
      </c>
      <c r="E41" s="4" t="s">
        <v>21</v>
      </c>
    </row>
    <row r="42" spans="1:4" ht="15">
      <c r="A42" s="39">
        <v>6.4</v>
      </c>
      <c r="B42" s="30">
        <f>+A42+B41</f>
        <v>6.5</v>
      </c>
      <c r="C42" s="30">
        <f>C41+A42</f>
        <v>110.64390151515151</v>
      </c>
      <c r="D42" s="32" t="s">
        <v>66</v>
      </c>
    </row>
    <row r="43" spans="1:5" ht="15">
      <c r="A43" s="30">
        <v>2</v>
      </c>
      <c r="B43" s="30">
        <f>+A43+B42</f>
        <v>8.5</v>
      </c>
      <c r="C43" s="30">
        <f>C42+A43</f>
        <v>112.64390151515151</v>
      </c>
      <c r="D43" s="32" t="s">
        <v>67</v>
      </c>
      <c r="E43" s="4" t="s">
        <v>21</v>
      </c>
    </row>
    <row r="44" spans="1:6" ht="63">
      <c r="A44" s="48">
        <v>11</v>
      </c>
      <c r="B44" s="41">
        <f>+A44+B43</f>
        <v>19.5</v>
      </c>
      <c r="C44" s="41">
        <f>C43+A44</f>
        <v>123.64390151515151</v>
      </c>
      <c r="D44" s="42" t="s">
        <v>68</v>
      </c>
      <c r="E44" s="49" t="s">
        <v>21</v>
      </c>
      <c r="F44" s="50"/>
    </row>
    <row r="45" spans="1:6" ht="15">
      <c r="A45" s="51">
        <v>5.9</v>
      </c>
      <c r="B45" s="41">
        <f>+A45+B44</f>
        <v>25.4</v>
      </c>
      <c r="C45" s="41">
        <f>C44+A45</f>
        <v>129.5439015151515</v>
      </c>
      <c r="D45" s="52" t="s">
        <v>69</v>
      </c>
      <c r="E45" s="53" t="s">
        <v>21</v>
      </c>
      <c r="F45" s="50"/>
    </row>
    <row r="46" spans="1:7" ht="30">
      <c r="A46" s="39">
        <v>22.1</v>
      </c>
      <c r="B46" s="30">
        <f>+A46+B45</f>
        <v>47.5</v>
      </c>
      <c r="C46" s="30">
        <f>C45+A46</f>
        <v>151.6439015151515</v>
      </c>
      <c r="D46" s="31" t="s">
        <v>70</v>
      </c>
      <c r="G46" s="4" t="s">
        <v>21</v>
      </c>
    </row>
    <row r="47" spans="1:7" ht="60">
      <c r="A47" s="30">
        <v>3</v>
      </c>
      <c r="B47" s="30">
        <f>+A47+B46</f>
        <v>50.5</v>
      </c>
      <c r="C47" s="30">
        <f>C46+A47</f>
        <v>154.6439015151515</v>
      </c>
      <c r="D47" s="54" t="s">
        <v>71</v>
      </c>
      <c r="E47" s="4" t="s">
        <v>21</v>
      </c>
      <c r="G47" s="4" t="s">
        <v>21</v>
      </c>
    </row>
    <row r="48" spans="1:5" ht="15">
      <c r="A48" s="39">
        <v>1.2</v>
      </c>
      <c r="B48" s="30">
        <f>+A48+B47</f>
        <v>51.7</v>
      </c>
      <c r="C48" s="30">
        <f>C47+A48</f>
        <v>155.8439015151515</v>
      </c>
      <c r="D48" s="54" t="s">
        <v>72</v>
      </c>
      <c r="E48" s="4" t="s">
        <v>21</v>
      </c>
    </row>
    <row r="49" spans="1:4" ht="15">
      <c r="A49" s="30">
        <f>7.6-3.75</f>
        <v>3.8499999999999996</v>
      </c>
      <c r="B49" s="30">
        <f>+A49+B48</f>
        <v>55.550000000000004</v>
      </c>
      <c r="C49" s="30">
        <f>C48+A49</f>
        <v>159.69390151515148</v>
      </c>
      <c r="D49" s="54" t="s">
        <v>73</v>
      </c>
    </row>
    <row r="50" spans="1:7" ht="45">
      <c r="A50" s="30">
        <f>8.53-7.6</f>
        <v>0.9299999999999997</v>
      </c>
      <c r="B50" s="30">
        <f>+A50+B49</f>
        <v>56.480000000000004</v>
      </c>
      <c r="C50" s="30">
        <f>C49+A50</f>
        <v>160.6239015151515</v>
      </c>
      <c r="D50" s="54" t="s">
        <v>74</v>
      </c>
      <c r="G50" s="4" t="s">
        <v>21</v>
      </c>
    </row>
    <row r="51" spans="1:6" ht="15">
      <c r="A51" s="30">
        <f>544/5280</f>
        <v>0.10303030303030303</v>
      </c>
      <c r="B51" s="30">
        <f>+A51+B50</f>
        <v>56.583030303030306</v>
      </c>
      <c r="C51" s="30">
        <f>C50+A51</f>
        <v>160.72693181818178</v>
      </c>
      <c r="D51" s="54" t="s">
        <v>75</v>
      </c>
      <c r="E51" s="53" t="s">
        <v>21</v>
      </c>
      <c r="F51" s="50"/>
    </row>
    <row r="52" spans="1:6" ht="15">
      <c r="A52" s="18" t="s">
        <v>14</v>
      </c>
      <c r="B52" s="19"/>
      <c r="C52" s="19"/>
      <c r="D52" s="19"/>
      <c r="E52" s="55"/>
      <c r="F52" s="50"/>
    </row>
    <row r="53" spans="1:6" ht="15">
      <c r="A53" s="24" t="s">
        <v>15</v>
      </c>
      <c r="B53" s="25"/>
      <c r="C53" s="25"/>
      <c r="D53" s="25"/>
      <c r="E53" s="55"/>
      <c r="F53" s="50"/>
    </row>
    <row r="54" spans="1:6" ht="30">
      <c r="A54" s="22" t="s">
        <v>16</v>
      </c>
      <c r="B54" s="23"/>
      <c r="C54" s="23"/>
      <c r="D54" s="23"/>
      <c r="E54" s="55"/>
      <c r="F54" s="50"/>
    </row>
    <row r="55" spans="1:6" ht="30">
      <c r="A55" s="56"/>
      <c r="B55" s="56"/>
      <c r="C55" s="56"/>
      <c r="D55" s="57" t="s">
        <v>76</v>
      </c>
      <c r="E55" s="58"/>
      <c r="F55" s="50"/>
    </row>
    <row r="56" spans="1:6" ht="30">
      <c r="A56" s="30">
        <f>448.8/5280</f>
        <v>0.085</v>
      </c>
      <c r="B56" s="30">
        <f>A56</f>
        <v>0.085</v>
      </c>
      <c r="C56" s="39">
        <f>C51+A56</f>
        <v>160.8119318181818</v>
      </c>
      <c r="D56" s="31" t="s">
        <v>77</v>
      </c>
      <c r="E56" s="58"/>
      <c r="F56" s="50"/>
    </row>
    <row r="57" spans="1:6" ht="15">
      <c r="A57" s="30">
        <v>4.79</v>
      </c>
      <c r="B57" s="30">
        <f>A57+B56</f>
        <v>4.875</v>
      </c>
      <c r="C57" s="30">
        <f>C56+A57</f>
        <v>165.60193181818178</v>
      </c>
      <c r="D57" s="31" t="s">
        <v>78</v>
      </c>
      <c r="E57" s="58"/>
      <c r="F57" s="50"/>
    </row>
    <row r="58" spans="1:6" ht="15.75" customHeight="1">
      <c r="A58" s="39">
        <v>10.7</v>
      </c>
      <c r="B58" s="30">
        <f>A58+B57</f>
        <v>15.575</v>
      </c>
      <c r="C58" s="30">
        <f>C57+A58</f>
        <v>176.30193181818177</v>
      </c>
      <c r="D58" s="32" t="s">
        <v>79</v>
      </c>
      <c r="E58" s="58"/>
      <c r="F58" s="59"/>
    </row>
    <row r="59" spans="1:6" ht="15">
      <c r="A59" s="30">
        <v>15.9</v>
      </c>
      <c r="B59" s="30">
        <f>A59+B58</f>
        <v>31.475</v>
      </c>
      <c r="C59" s="30">
        <f>C58+A59</f>
        <v>192.20193181818178</v>
      </c>
      <c r="D59" s="31" t="s">
        <v>80</v>
      </c>
      <c r="E59" s="58"/>
      <c r="F59" s="59"/>
    </row>
    <row r="60" spans="1:6" ht="15">
      <c r="A60" s="30">
        <v>2.7</v>
      </c>
      <c r="B60" s="30">
        <f>A60+B59</f>
        <v>34.175000000000004</v>
      </c>
      <c r="C60" s="30">
        <f>C59+A60</f>
        <v>194.90193181818177</v>
      </c>
      <c r="D60" s="31" t="s">
        <v>81</v>
      </c>
      <c r="E60" s="58" t="s">
        <v>21</v>
      </c>
      <c r="F60" s="59"/>
    </row>
    <row r="61" spans="1:6" ht="15">
      <c r="A61" s="18" t="s">
        <v>17</v>
      </c>
      <c r="B61" s="19"/>
      <c r="C61" s="19"/>
      <c r="D61" s="19"/>
      <c r="E61" s="55"/>
      <c r="F61" s="59"/>
    </row>
    <row r="62" spans="1:6" ht="15">
      <c r="A62" s="22" t="s">
        <v>18</v>
      </c>
      <c r="B62" s="23"/>
      <c r="C62" s="23"/>
      <c r="D62" s="23"/>
      <c r="E62" s="55"/>
      <c r="F62" s="59"/>
    </row>
    <row r="63" spans="1:6" ht="15">
      <c r="A63" s="24" t="s">
        <v>19</v>
      </c>
      <c r="B63" s="25"/>
      <c r="C63" s="25"/>
      <c r="D63" s="25"/>
      <c r="E63" s="55"/>
      <c r="F63" s="59"/>
    </row>
    <row r="64" spans="1:6" ht="15">
      <c r="A64" s="22" t="s">
        <v>20</v>
      </c>
      <c r="B64" s="23"/>
      <c r="C64" s="23"/>
      <c r="D64" s="23"/>
      <c r="E64" s="55"/>
      <c r="F64" s="59"/>
    </row>
    <row r="65" spans="1:6" ht="60">
      <c r="A65" s="19"/>
      <c r="B65" s="19"/>
      <c r="C65" s="19"/>
      <c r="D65" s="19" t="s">
        <v>82</v>
      </c>
      <c r="E65" s="55"/>
      <c r="F65" s="59"/>
    </row>
    <row r="66" spans="1:6" ht="15.75">
      <c r="A66" s="60"/>
      <c r="B66" s="61"/>
      <c r="C66" s="61"/>
      <c r="D66" s="62" t="s">
        <v>83</v>
      </c>
      <c r="E66" s="63"/>
      <c r="F66" s="59"/>
    </row>
    <row r="67" spans="1:6" ht="42" customHeight="1">
      <c r="A67" s="64"/>
      <c r="B67" s="30"/>
      <c r="C67" s="30"/>
      <c r="D67" s="31" t="s">
        <v>84</v>
      </c>
      <c r="E67" s="63"/>
      <c r="F67" s="59"/>
    </row>
    <row r="68" spans="1:6" ht="15">
      <c r="A68" s="64">
        <f>1014/5280</f>
        <v>0.19204545454545455</v>
      </c>
      <c r="B68" s="30">
        <f>A68</f>
        <v>0.19204545454545455</v>
      </c>
      <c r="C68" s="30" t="s">
        <v>21</v>
      </c>
      <c r="D68" s="31" t="s">
        <v>85</v>
      </c>
      <c r="E68" s="63"/>
      <c r="F68" s="59"/>
    </row>
    <row r="69" spans="1:6" ht="60">
      <c r="A69" s="64">
        <f>394/5280</f>
        <v>0.07462121212121212</v>
      </c>
      <c r="B69" s="30">
        <f>B68+A69</f>
        <v>0.26666666666666666</v>
      </c>
      <c r="C69" s="30" t="s">
        <v>21</v>
      </c>
      <c r="D69" s="31" t="s">
        <v>86</v>
      </c>
      <c r="E69" s="63"/>
      <c r="F69" s="59"/>
    </row>
    <row r="70" spans="1:6" ht="15">
      <c r="A70" s="64">
        <f>1857/5280</f>
        <v>0.35170454545454544</v>
      </c>
      <c r="B70" s="30">
        <f>B69+A70</f>
        <v>0.6183712121212122</v>
      </c>
      <c r="C70" s="30" t="s">
        <v>21</v>
      </c>
      <c r="D70" s="31" t="s">
        <v>87</v>
      </c>
      <c r="E70" s="63"/>
      <c r="F70" s="59"/>
    </row>
    <row r="71" spans="1:6" ht="15">
      <c r="A71" s="64">
        <v>0.1</v>
      </c>
      <c r="B71" s="30">
        <f>B70+A71</f>
        <v>0.7183712121212121</v>
      </c>
      <c r="C71" s="30" t="s">
        <v>21</v>
      </c>
      <c r="D71" s="31" t="s">
        <v>88</v>
      </c>
      <c r="E71" s="63"/>
      <c r="F71" s="59"/>
    </row>
    <row r="72" spans="1:6" ht="30">
      <c r="A72" s="64">
        <v>0.5</v>
      </c>
      <c r="B72" s="30">
        <f>B71+A72</f>
        <v>1.218371212121212</v>
      </c>
      <c r="C72" s="30"/>
      <c r="D72" s="31" t="s">
        <v>89</v>
      </c>
      <c r="E72" s="63"/>
      <c r="F72" s="59"/>
    </row>
    <row r="73" spans="1:6" ht="45">
      <c r="A73" s="61" t="s">
        <v>21</v>
      </c>
      <c r="B73" s="61"/>
      <c r="C73" s="61"/>
      <c r="D73" s="65" t="s">
        <v>90</v>
      </c>
      <c r="E73" s="58"/>
      <c r="F73" s="59"/>
    </row>
    <row r="74" spans="1:6" ht="15">
      <c r="A74" s="30">
        <v>2.7</v>
      </c>
      <c r="B74" s="30">
        <f>A74</f>
        <v>2.7</v>
      </c>
      <c r="C74" s="30">
        <f>C60+A74</f>
        <v>197.60193181818175</v>
      </c>
      <c r="D74" s="31" t="s">
        <v>91</v>
      </c>
      <c r="E74" s="58"/>
      <c r="F74" s="59"/>
    </row>
    <row r="75" spans="1:256" ht="30">
      <c r="A75" s="30">
        <v>15.9</v>
      </c>
      <c r="B75" s="30">
        <f>A75+B74</f>
        <v>18.6</v>
      </c>
      <c r="C75" s="30">
        <f>C74+A75</f>
        <v>213.50193181818176</v>
      </c>
      <c r="D75" s="31" t="s">
        <v>92</v>
      </c>
      <c r="E75" s="66"/>
      <c r="F75" s="6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ht="30" customHeight="1">
      <c r="A76" s="30">
        <v>10.7</v>
      </c>
      <c r="B76" s="30">
        <f>A76+B75</f>
        <v>29.3</v>
      </c>
      <c r="C76" s="30">
        <f>C75+A76</f>
        <v>224.20193181818175</v>
      </c>
      <c r="D76" s="31" t="s">
        <v>93</v>
      </c>
      <c r="E76" s="66"/>
      <c r="F76" s="6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ht="30">
      <c r="A77" s="30">
        <v>4.9</v>
      </c>
      <c r="B77" s="30">
        <f>A77+B76</f>
        <v>34.2</v>
      </c>
      <c r="C77" s="30">
        <f>C76+A77</f>
        <v>229.10193181818175</v>
      </c>
      <c r="D77" s="31" t="s">
        <v>94</v>
      </c>
      <c r="E77" s="66" t="s">
        <v>21</v>
      </c>
      <c r="F77" s="6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ht="15">
      <c r="A78" s="18" t="s">
        <v>22</v>
      </c>
      <c r="B78" s="19"/>
      <c r="C78" s="19"/>
      <c r="D78" s="19"/>
      <c r="E78" s="68"/>
      <c r="F78" s="6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ht="15">
      <c r="A79" s="24" t="s">
        <v>23</v>
      </c>
      <c r="B79" s="25"/>
      <c r="C79" s="25"/>
      <c r="D79" s="25"/>
      <c r="E79" s="68"/>
      <c r="F79" s="67">
        <f>195-229</f>
        <v>-34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ht="15">
      <c r="A80" s="22" t="s">
        <v>24</v>
      </c>
      <c r="B80" s="23"/>
      <c r="C80" s="23"/>
      <c r="D80" s="23"/>
      <c r="E80" s="68"/>
      <c r="F80" s="6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ht="30">
      <c r="A81" s="69" t="s">
        <v>21</v>
      </c>
      <c r="B81" s="69" t="s">
        <v>21</v>
      </c>
      <c r="C81" s="69" t="s">
        <v>21</v>
      </c>
      <c r="D81" s="57" t="s">
        <v>95</v>
      </c>
      <c r="E81" s="66"/>
      <c r="F81" s="6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ht="60">
      <c r="A82" s="30" t="s">
        <v>25</v>
      </c>
      <c r="B82" s="30" t="s">
        <v>25</v>
      </c>
      <c r="C82" s="30">
        <f>C77</f>
        <v>229.10193181818175</v>
      </c>
      <c r="D82" s="31" t="s">
        <v>96</v>
      </c>
      <c r="E82" s="66"/>
      <c r="F82" s="6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ht="15">
      <c r="A83" s="30">
        <f>26.5-21.65</f>
        <v>4.850000000000001</v>
      </c>
      <c r="B83" s="30">
        <f>A83</f>
        <v>4.850000000000001</v>
      </c>
      <c r="C83" s="30">
        <f>C82+A83</f>
        <v>233.95193181818175</v>
      </c>
      <c r="D83" s="4" t="s">
        <v>97</v>
      </c>
      <c r="E83" s="66" t="s">
        <v>21</v>
      </c>
      <c r="F83" s="67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ht="15">
      <c r="A84" s="30">
        <f>30.68-26.5</f>
        <v>4.18</v>
      </c>
      <c r="B84" s="30">
        <f>B83+A84</f>
        <v>9.030000000000001</v>
      </c>
      <c r="C84" s="30">
        <f>C83+A84</f>
        <v>238.13193181818176</v>
      </c>
      <c r="D84" s="31" t="s">
        <v>98</v>
      </c>
      <c r="E84" s="70"/>
      <c r="F84" s="6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ht="30">
      <c r="A85" s="30">
        <v>22.1</v>
      </c>
      <c r="B85" s="30">
        <f>B84+A85</f>
        <v>31.130000000000003</v>
      </c>
      <c r="C85" s="30">
        <f>C84+A85</f>
        <v>260.23193181818175</v>
      </c>
      <c r="D85" s="31" t="s">
        <v>99</v>
      </c>
      <c r="F85" s="66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ht="30.75" customHeight="1">
      <c r="A86" s="30">
        <v>5.8</v>
      </c>
      <c r="B86" s="30">
        <f>B85+A86</f>
        <v>36.93</v>
      </c>
      <c r="C86" s="30">
        <f>C85+A86</f>
        <v>266.03193181818176</v>
      </c>
      <c r="D86" s="31" t="s">
        <v>100</v>
      </c>
      <c r="F86" s="66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ht="15">
      <c r="A87" s="30">
        <v>11.1</v>
      </c>
      <c r="B87" s="30">
        <f>B86+A87</f>
        <v>48.03</v>
      </c>
      <c r="C87" s="30">
        <f>C86+A87</f>
        <v>277.1319318181818</v>
      </c>
      <c r="D87" s="31" t="s">
        <v>101</v>
      </c>
      <c r="F87" s="66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ht="18" customHeight="1">
      <c r="A88" s="30">
        <v>1.9</v>
      </c>
      <c r="B88" s="30">
        <f>B87+A88</f>
        <v>49.93</v>
      </c>
      <c r="C88" s="30">
        <f>C87+A88</f>
        <v>279.03193181818176</v>
      </c>
      <c r="D88" s="31" t="s">
        <v>102</v>
      </c>
      <c r="F88" s="66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6" ht="13.5">
      <c r="A89" s="30">
        <v>5.1</v>
      </c>
      <c r="B89" s="30">
        <f>B88+A89</f>
        <v>55.03</v>
      </c>
      <c r="C89" s="30">
        <f>C88+A89</f>
        <v>284.1319318181818</v>
      </c>
      <c r="D89" s="54" t="s">
        <v>103</v>
      </c>
      <c r="F89" s="58"/>
    </row>
    <row r="90" spans="1:6" ht="13.5">
      <c r="A90" s="30">
        <v>15</v>
      </c>
      <c r="B90" s="30">
        <f>B89+A90</f>
        <v>70.03</v>
      </c>
      <c r="C90" s="30">
        <f>C89+A90</f>
        <v>299.1319318181818</v>
      </c>
      <c r="D90" s="54" t="s">
        <v>104</v>
      </c>
      <c r="E90" s="58" t="s">
        <v>21</v>
      </c>
      <c r="F90" s="59"/>
    </row>
    <row r="91" spans="1:6" ht="13.5">
      <c r="A91" s="71" t="s">
        <v>26</v>
      </c>
      <c r="B91" s="72"/>
      <c r="C91" s="72"/>
      <c r="D91" s="72"/>
      <c r="E91" s="55"/>
      <c r="F91" s="59"/>
    </row>
    <row r="92" spans="1:6" ht="13.5">
      <c r="A92" s="73" t="s">
        <v>27</v>
      </c>
      <c r="B92" s="74"/>
      <c r="C92" s="74"/>
      <c r="D92" s="74"/>
      <c r="E92" s="55"/>
      <c r="F92" s="59"/>
    </row>
    <row r="93" spans="1:7" ht="13.5">
      <c r="A93" s="73" t="s">
        <v>28</v>
      </c>
      <c r="B93" s="74"/>
      <c r="C93" s="74"/>
      <c r="D93" s="74"/>
      <c r="E93" s="55"/>
      <c r="F93" s="59"/>
      <c r="G93" s="4" t="s">
        <v>21</v>
      </c>
    </row>
    <row r="94" spans="1:7" ht="13.5">
      <c r="A94" s="75"/>
      <c r="B94" s="76"/>
      <c r="C94" s="76"/>
      <c r="D94" s="76" t="s">
        <v>105</v>
      </c>
      <c r="E94" s="58"/>
      <c r="F94" s="59"/>
      <c r="G94" s="4" t="s">
        <v>21</v>
      </c>
    </row>
    <row r="95" spans="1:7" ht="13.5">
      <c r="A95" s="30">
        <v>0.8</v>
      </c>
      <c r="B95" s="30">
        <f>A95</f>
        <v>0.8</v>
      </c>
      <c r="C95" s="30">
        <f>C90+A95</f>
        <v>299.9319318181818</v>
      </c>
      <c r="D95" s="54" t="s">
        <v>106</v>
      </c>
      <c r="F95" s="58"/>
      <c r="G95" s="4" t="s">
        <v>21</v>
      </c>
    </row>
    <row r="96" spans="1:7" ht="13.5">
      <c r="A96" s="30">
        <v>3.23</v>
      </c>
      <c r="B96" s="30">
        <f>B95+A96</f>
        <v>4.03</v>
      </c>
      <c r="C96" s="30">
        <f>C95+A96</f>
        <v>303.1619318181818</v>
      </c>
      <c r="D96" s="54" t="s">
        <v>107</v>
      </c>
      <c r="F96" s="58"/>
      <c r="G96" s="4" t="s">
        <v>21</v>
      </c>
    </row>
    <row r="97" spans="1:7" ht="13.5">
      <c r="A97" s="30">
        <v>0.5</v>
      </c>
      <c r="B97" s="30">
        <f>B96+A97</f>
        <v>4.53</v>
      </c>
      <c r="C97" s="30">
        <f>C96+A97</f>
        <v>303.6619318181818</v>
      </c>
      <c r="D97" s="4" t="s">
        <v>108</v>
      </c>
      <c r="F97" s="58"/>
      <c r="G97" s="77" t="s">
        <v>21</v>
      </c>
    </row>
    <row r="98" spans="1:7" ht="13.5">
      <c r="A98" s="30">
        <v>0.5</v>
      </c>
      <c r="B98" s="30">
        <f>B97+A98</f>
        <v>5.03</v>
      </c>
      <c r="C98" s="30">
        <f>C97+A98</f>
        <v>304.1619318181818</v>
      </c>
      <c r="D98" s="54" t="s">
        <v>109</v>
      </c>
      <c r="F98" s="58"/>
      <c r="G98" s="78"/>
    </row>
    <row r="99" spans="1:7" ht="13.5">
      <c r="A99" s="30">
        <v>0.1</v>
      </c>
      <c r="B99" s="30">
        <f>B98+A99</f>
        <v>5.13</v>
      </c>
      <c r="C99" s="30">
        <f>C98+A99</f>
        <v>304.26193181818184</v>
      </c>
      <c r="D99" s="54" t="s">
        <v>110</v>
      </c>
      <c r="F99" s="58"/>
      <c r="G99" s="78"/>
    </row>
    <row r="100" spans="1:256" ht="13.5">
      <c r="A100" s="30">
        <v>5.4</v>
      </c>
      <c r="B100" s="30">
        <f>B99+A100</f>
        <v>10.530000000000001</v>
      </c>
      <c r="C100" s="30">
        <f>C99+A100</f>
        <v>309.6619318181818</v>
      </c>
      <c r="D100" s="31" t="s">
        <v>111</v>
      </c>
      <c r="E100" s="79"/>
      <c r="F100" s="80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</row>
    <row r="101" spans="1:6" ht="13.5">
      <c r="A101" s="30">
        <v>3.8</v>
      </c>
      <c r="B101" s="30">
        <f>B100+A101</f>
        <v>14.330000000000002</v>
      </c>
      <c r="C101" s="30">
        <f>C100+A101</f>
        <v>313.4619318181818</v>
      </c>
      <c r="D101" s="54" t="s">
        <v>112</v>
      </c>
      <c r="F101" s="58"/>
    </row>
    <row r="102" spans="1:4" ht="13.5">
      <c r="A102" s="30">
        <v>2</v>
      </c>
      <c r="B102" s="30">
        <f>B101+A102</f>
        <v>16.330000000000002</v>
      </c>
      <c r="C102" s="30">
        <f>C101+A102</f>
        <v>315.4619318181818</v>
      </c>
      <c r="D102" s="54" t="s">
        <v>113</v>
      </c>
    </row>
    <row r="103" spans="1:6" ht="13.5">
      <c r="A103" s="30">
        <v>10.7</v>
      </c>
      <c r="B103" s="30">
        <f>B102+A103</f>
        <v>27.03</v>
      </c>
      <c r="C103" s="30">
        <f>C102+A103</f>
        <v>326.1619318181818</v>
      </c>
      <c r="D103" s="54" t="s">
        <v>114</v>
      </c>
      <c r="F103" s="58"/>
    </row>
    <row r="104" spans="1:6" ht="13.5">
      <c r="A104" s="30">
        <v>1</v>
      </c>
      <c r="B104" s="30">
        <f>B103+A104</f>
        <v>28.03</v>
      </c>
      <c r="C104" s="30">
        <f>C103+A104</f>
        <v>327.1619318181818</v>
      </c>
      <c r="D104" s="14" t="s">
        <v>115</v>
      </c>
      <c r="F104" s="58"/>
    </row>
    <row r="105" spans="1:6" ht="13.5">
      <c r="A105" s="30">
        <v>4</v>
      </c>
      <c r="B105" s="30">
        <f>B104+A105</f>
        <v>32.03</v>
      </c>
      <c r="C105" s="30">
        <f>C104+A105</f>
        <v>331.1619318181818</v>
      </c>
      <c r="D105" s="14" t="s">
        <v>116</v>
      </c>
      <c r="E105" s="58"/>
      <c r="F105" s="59"/>
    </row>
    <row r="106" spans="1:6" ht="13.5">
      <c r="A106" s="30">
        <v>1</v>
      </c>
      <c r="B106" s="30">
        <f>B105+A106</f>
        <v>33.03</v>
      </c>
      <c r="C106" s="30">
        <f>C105+A106</f>
        <v>332.1619318181818</v>
      </c>
      <c r="D106" s="14" t="s">
        <v>117</v>
      </c>
      <c r="E106" s="58"/>
      <c r="F106" s="59"/>
    </row>
    <row r="107" spans="1:8" ht="13.5">
      <c r="A107" s="81" t="s">
        <v>29</v>
      </c>
      <c r="B107" s="38"/>
      <c r="C107" s="38"/>
      <c r="D107" s="38"/>
      <c r="E107" s="55"/>
      <c r="F107" s="59"/>
      <c r="H107" s="82"/>
    </row>
    <row r="108" spans="1:7" ht="13.5">
      <c r="A108" s="37" t="s">
        <v>30</v>
      </c>
      <c r="B108" s="6"/>
      <c r="C108" s="6"/>
      <c r="D108" s="6"/>
      <c r="E108" s="55"/>
      <c r="F108" s="59"/>
      <c r="G108" s="83" t="s">
        <v>21</v>
      </c>
    </row>
    <row r="109" spans="1:6" ht="13.5">
      <c r="A109" s="84" t="s">
        <v>31</v>
      </c>
      <c r="B109" s="6"/>
      <c r="C109" s="6"/>
      <c r="D109" s="6"/>
      <c r="E109" s="55"/>
      <c r="F109" s="59"/>
    </row>
    <row r="110" spans="1:6" ht="40.5">
      <c r="A110" s="56"/>
      <c r="B110" s="56"/>
      <c r="C110" s="56"/>
      <c r="D110" s="85" t="s">
        <v>118</v>
      </c>
      <c r="E110" s="58"/>
      <c r="F110" s="59"/>
    </row>
    <row r="111" spans="1:6" ht="30" customHeight="1">
      <c r="A111" s="30">
        <v>0.1</v>
      </c>
      <c r="B111" s="30">
        <f>A111</f>
        <v>0.1</v>
      </c>
      <c r="C111" s="30">
        <f>C106+A111</f>
        <v>332.26193181818184</v>
      </c>
      <c r="D111" s="32" t="s">
        <v>119</v>
      </c>
      <c r="E111" s="58"/>
      <c r="F111" s="59"/>
    </row>
    <row r="112" spans="1:256" ht="13.5">
      <c r="A112" s="30">
        <v>16.7</v>
      </c>
      <c r="B112" s="30">
        <f>B111+A112</f>
        <v>16.8</v>
      </c>
      <c r="C112" s="30">
        <f>C111+A112</f>
        <v>348.9619318181818</v>
      </c>
      <c r="D112" s="32" t="s">
        <v>120</v>
      </c>
      <c r="F112" s="80" t="s">
        <v>21</v>
      </c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256" ht="18" customHeight="1">
      <c r="A113" s="39">
        <v>6.7</v>
      </c>
      <c r="B113" s="39">
        <f>A113+B112</f>
        <v>23.5</v>
      </c>
      <c r="C113" s="30">
        <f>C112+A113</f>
        <v>355.6619318181818</v>
      </c>
      <c r="D113" s="32" t="s">
        <v>121</v>
      </c>
      <c r="E113" s="80"/>
      <c r="F113" s="86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9"/>
      <c r="II113" s="79"/>
      <c r="IJ113" s="79"/>
      <c r="IK113" s="79"/>
      <c r="IL113" s="79"/>
      <c r="IM113" s="79"/>
      <c r="IN113" s="79"/>
      <c r="IO113" s="79"/>
      <c r="IP113" s="79"/>
      <c r="IQ113" s="79"/>
      <c r="IR113" s="79"/>
      <c r="IS113" s="79"/>
      <c r="IT113" s="79"/>
      <c r="IU113" s="79"/>
      <c r="IV113" s="79"/>
    </row>
    <row r="114" spans="1:256" ht="13.5">
      <c r="A114" s="39">
        <v>2.6</v>
      </c>
      <c r="B114" s="39">
        <f>A114+B113</f>
        <v>26.1</v>
      </c>
      <c r="C114" s="30">
        <f>C113+A114</f>
        <v>358.26193181818184</v>
      </c>
      <c r="D114" s="32" t="s">
        <v>122</v>
      </c>
      <c r="E114" s="80"/>
      <c r="F114" s="86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  <c r="HH114" s="79"/>
      <c r="HI114" s="79"/>
      <c r="HJ114" s="79"/>
      <c r="HK114" s="79"/>
      <c r="HL114" s="79"/>
      <c r="HM114" s="79"/>
      <c r="HN114" s="79"/>
      <c r="HO114" s="79"/>
      <c r="HP114" s="79"/>
      <c r="HQ114" s="79"/>
      <c r="HR114" s="79"/>
      <c r="HS114" s="79"/>
      <c r="HT114" s="79"/>
      <c r="HU114" s="79"/>
      <c r="HV114" s="79"/>
      <c r="HW114" s="79"/>
      <c r="HX114" s="79"/>
      <c r="HY114" s="79"/>
      <c r="HZ114" s="79"/>
      <c r="IA114" s="79"/>
      <c r="IB114" s="79"/>
      <c r="IC114" s="79"/>
      <c r="ID114" s="79"/>
      <c r="IE114" s="79"/>
      <c r="IF114" s="79"/>
      <c r="IG114" s="79"/>
      <c r="IH114" s="79"/>
      <c r="II114" s="79"/>
      <c r="IJ114" s="79"/>
      <c r="IK114" s="79"/>
      <c r="IL114" s="79"/>
      <c r="IM114" s="79"/>
      <c r="IN114" s="79"/>
      <c r="IO114" s="79"/>
      <c r="IP114" s="79"/>
      <c r="IQ114" s="79"/>
      <c r="IR114" s="79"/>
      <c r="IS114" s="79"/>
      <c r="IT114" s="79"/>
      <c r="IU114" s="79"/>
      <c r="IV114" s="79"/>
    </row>
    <row r="115" spans="1:256" ht="40.5">
      <c r="A115" s="39">
        <v>1</v>
      </c>
      <c r="B115" s="39">
        <f>A115+B114</f>
        <v>27.1</v>
      </c>
      <c r="C115" s="30">
        <f>C114+A115</f>
        <v>359.26193181818184</v>
      </c>
      <c r="D115" s="32" t="s">
        <v>123</v>
      </c>
      <c r="E115" s="80"/>
      <c r="F115" s="86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9"/>
      <c r="II115" s="79"/>
      <c r="IJ115" s="79"/>
      <c r="IK115" s="79"/>
      <c r="IL115" s="79"/>
      <c r="IM115" s="79"/>
      <c r="IN115" s="79"/>
      <c r="IO115" s="79"/>
      <c r="IP115" s="79"/>
      <c r="IQ115" s="79"/>
      <c r="IR115" s="79"/>
      <c r="IS115" s="79"/>
      <c r="IT115" s="79"/>
      <c r="IU115" s="79"/>
      <c r="IV115" s="79"/>
    </row>
    <row r="116" spans="1:256" ht="13.5">
      <c r="A116" s="39">
        <v>12.1</v>
      </c>
      <c r="B116" s="39">
        <f>A116+B115</f>
        <v>39.2</v>
      </c>
      <c r="C116" s="30">
        <f>C115+A116</f>
        <v>371.36193181818186</v>
      </c>
      <c r="D116" s="32" t="s">
        <v>41</v>
      </c>
      <c r="E116" s="80"/>
      <c r="F116" s="86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</row>
    <row r="117" spans="1:4" ht="13.5">
      <c r="A117" s="30">
        <v>4.5</v>
      </c>
      <c r="B117" s="39">
        <f>A117+B116</f>
        <v>43.7</v>
      </c>
      <c r="C117" s="30">
        <f>C116+A117</f>
        <v>375.86193181818186</v>
      </c>
      <c r="D117" s="32" t="s">
        <v>124</v>
      </c>
    </row>
    <row r="118" spans="1:4" ht="13.5">
      <c r="A118" s="30">
        <v>0.7</v>
      </c>
      <c r="B118" s="39">
        <f>A118+B117</f>
        <v>44.400000000000006</v>
      </c>
      <c r="C118" s="30">
        <f>C117+A118</f>
        <v>376.56193181818185</v>
      </c>
      <c r="D118" s="14" t="s">
        <v>125</v>
      </c>
    </row>
    <row r="119" spans="1:4" ht="13.5">
      <c r="A119" s="30">
        <v>0.1</v>
      </c>
      <c r="B119" s="39">
        <f>A119+B118</f>
        <v>44.50000000000001</v>
      </c>
      <c r="C119" s="30">
        <f>C118+A119</f>
        <v>376.66193181818187</v>
      </c>
      <c r="D119" s="14" t="s">
        <v>126</v>
      </c>
    </row>
    <row r="120" spans="1:7" ht="13.5">
      <c r="A120" s="18" t="s">
        <v>32</v>
      </c>
      <c r="B120" s="19"/>
      <c r="C120" s="19"/>
      <c r="D120" s="19"/>
      <c r="E120" s="20"/>
      <c r="F120" s="33" t="s">
        <v>21</v>
      </c>
      <c r="G120" s="4" t="s">
        <v>21</v>
      </c>
    </row>
    <row r="121" spans="1:6" ht="13.5">
      <c r="A121" s="24" t="s">
        <v>33</v>
      </c>
      <c r="B121" s="25"/>
      <c r="C121" s="25"/>
      <c r="D121" s="25"/>
      <c r="E121" s="20"/>
      <c r="F121" s="33" t="s">
        <v>21</v>
      </c>
    </row>
    <row r="122" spans="1:5" ht="13.5">
      <c r="A122" s="36" t="s">
        <v>34</v>
      </c>
      <c r="B122" s="87"/>
      <c r="C122" s="87"/>
      <c r="D122" s="87"/>
      <c r="E122" s="20"/>
    </row>
    <row r="123" spans="1:6" ht="13.5">
      <c r="A123" s="26"/>
      <c r="B123" s="88" t="s">
        <v>21</v>
      </c>
      <c r="C123" s="26"/>
      <c r="D123" s="76" t="s">
        <v>127</v>
      </c>
      <c r="E123" s="58"/>
      <c r="F123" s="59"/>
    </row>
    <row r="124" spans="4:6" ht="13.5">
      <c r="D124" s="4" t="s">
        <v>21</v>
      </c>
      <c r="E124" s="14"/>
      <c r="F124" s="59"/>
    </row>
    <row r="125" spans="1:6" ht="13.5">
      <c r="A125" s="4" t="s">
        <v>21</v>
      </c>
      <c r="D125" s="14"/>
      <c r="E125" s="14"/>
      <c r="F125" s="59"/>
    </row>
    <row r="126" spans="2:6" ht="13.5">
      <c r="B126" s="4" t="s">
        <v>21</v>
      </c>
      <c r="D126" s="14" t="s">
        <v>21</v>
      </c>
      <c r="E126" s="14"/>
      <c r="F126" s="59"/>
    </row>
    <row r="127" spans="4:6" ht="13.5">
      <c r="D127" s="54" t="s">
        <v>21</v>
      </c>
      <c r="E127" s="14"/>
      <c r="F127" s="59"/>
    </row>
    <row r="128" spans="1:8" ht="13.5">
      <c r="A128" s="89"/>
      <c r="B128" s="17"/>
      <c r="C128" s="17"/>
      <c r="D128" s="14" t="s">
        <v>21</v>
      </c>
      <c r="E128" s="14"/>
      <c r="F128" s="59"/>
      <c r="H128" s="4" t="s">
        <v>21</v>
      </c>
    </row>
    <row r="129" spans="1:6" ht="13.5">
      <c r="A129" s="17"/>
      <c r="B129" s="17"/>
      <c r="C129" s="17"/>
      <c r="E129" s="14"/>
      <c r="F129" s="59"/>
    </row>
    <row r="130" spans="1:6" ht="13.5">
      <c r="A130" s="17"/>
      <c r="B130" s="17"/>
      <c r="C130" s="17"/>
      <c r="E130" s="14"/>
      <c r="F130" s="59"/>
    </row>
    <row r="131" spans="1:6" ht="13.5">
      <c r="A131" s="17"/>
      <c r="B131" s="17"/>
      <c r="C131" s="17"/>
      <c r="D131" s="4" t="s">
        <v>21</v>
      </c>
      <c r="E131" s="14"/>
      <c r="F131" s="59"/>
    </row>
    <row r="132" spans="1:6" ht="13.5">
      <c r="A132" s="17"/>
      <c r="B132" s="17"/>
      <c r="C132" s="17"/>
      <c r="E132" s="14"/>
      <c r="F132" s="59"/>
    </row>
    <row r="146" ht="13.5">
      <c r="A146" s="4" t="s">
        <v>35</v>
      </c>
    </row>
    <row r="147" ht="13.5">
      <c r="A147" s="4" t="s">
        <v>35</v>
      </c>
    </row>
  </sheetData>
  <sheetProtection/>
  <printOptions/>
  <pageMargins left="0.4" right="0.4" top="0.4" bottom="0.4" header="0" footer="0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