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75"/>
  </bookViews>
  <sheets>
    <sheet name="CUE Sheet" sheetId="4" r:id="rId1"/>
    <sheet name="Sheet1 (2)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c_">[1]Calculations!$B$15</definedName>
    <definedName name="_K1_">[1]Calculations!$B$31</definedName>
    <definedName name="_K2_">[1]Calculations!$B$32</definedName>
    <definedName name="Abl_Cost_SSI">'[2]Basic Details'!$D$13</definedName>
    <definedName name="Abl_Cost_SSI_exclNF">'[2]Cost Sharing'!$J$51</definedName>
    <definedName name="Amax">[1]Calculations!$B$33</definedName>
    <definedName name="CHOOSE_Client_EGWP">'[2]Basic Details'!$A$18</definedName>
    <definedName name="day">[3]Lookups!$A$1:$B$7</definedName>
    <definedName name="dBmag">[1]Calculations!$E$42:$E$88</definedName>
    <definedName name="Desired_Qtc">[1]Calculations!#REF!</definedName>
    <definedName name="Desired_Vr">[1]Calculations!#REF!</definedName>
    <definedName name="Dia.">[1]Calculations!$B$10</definedName>
    <definedName name="Direct_Subsidy">'[2]Aggregated Summary'!$M$30</definedName>
    <definedName name="Elig_Mbr_MthsAdj">'[4]Summary CLIENT'!$L$13</definedName>
    <definedName name="F">[1]Calculations!$C$42:$C$88</definedName>
    <definedName name="Factor">[1]Calculations!$C$39</definedName>
    <definedName name="Fb">[1]Calculations!$B$24:$B$24</definedName>
    <definedName name="Fr">[1]Calculations!$D$42:$D$88</definedName>
    <definedName name="Frmly_Secondary">'[2]Aggregated Summary'!$D$75</definedName>
    <definedName name="Fs">[1]Calculations!$B$8</definedName>
    <definedName name="Grade">#REF!</definedName>
    <definedName name="Manf_Disc_YN">'[2]Basic Details'!$H$54</definedName>
    <definedName name="Mean_Mths_PMPY">'[5]Aggregated Summary'!$D$13</definedName>
    <definedName name="n0">[1]Calculations!$B$29</definedName>
    <definedName name="NF_Ratio">[2]used!$Z$4</definedName>
    <definedName name="Par">[1]Calculations!$B$34</definedName>
    <definedName name="PeakSPL">[1]Calculations!$B$36</definedName>
    <definedName name="PEMax">[1]Calculations!$B$11</definedName>
    <definedName name="PO">'[2]Wrap Input'!$E$5</definedName>
    <definedName name="_xlnm.Print_Area" localSheetId="0">'CUE Sheet'!$A$1:$F$30</definedName>
    <definedName name="Qes">[1]Calculations!$B$7</definedName>
    <definedName name="Qr">[1]Calculations!$B$21</definedName>
    <definedName name="Qtc">[1]Calculations!$B$20:$B$20</definedName>
    <definedName name="Qtc_">[1]Calculations!#REF!</definedName>
    <definedName name="Qts">[1]Calculations!$B$6</definedName>
    <definedName name="R_CR">'[2]Aggregated Summary'!$F$95</definedName>
    <definedName name="rides">'[6]RUSA Completed events'!$A$8:$E$506</definedName>
    <definedName name="Ro">[1]Calculations!$B$14</definedName>
    <definedName name="room">#REF!</definedName>
    <definedName name="Script_Fee">'[2]Aggregated Summary'!$F$34</definedName>
    <definedName name="Sd">[1]Calculations!$B$27</definedName>
    <definedName name="SPL">[1]Calculations!$B$30</definedName>
    <definedName name="Vas">[1]Calculations!$B$5</definedName>
    <definedName name="Vd">[1]Calculations!$B$28</definedName>
    <definedName name="Vr">[1]Calculations!$B$22</definedName>
    <definedName name="weekday">[6]Inputs!$A$1:$B$7</definedName>
    <definedName name="Xmax">[1]Calculations!$B$9</definedName>
  </definedNames>
  <calcPr calcId="152511"/>
</workbook>
</file>

<file path=xl/calcChain.xml><?xml version="1.0" encoding="utf-8"?>
<calcChain xmlns="http://schemas.openxmlformats.org/spreadsheetml/2006/main">
  <c r="A18" i="4" l="1"/>
  <c r="A19" i="4" s="1"/>
  <c r="A20" i="4" s="1"/>
  <c r="A21" i="4" s="1"/>
  <c r="A22" i="4" s="1"/>
  <c r="A23" i="4" s="1"/>
  <c r="A24" i="4" s="1"/>
  <c r="A25" i="4" s="1"/>
  <c r="A26" i="4" s="1"/>
  <c r="A17" i="4"/>
  <c r="A13" i="4"/>
  <c r="A4" i="4" l="1"/>
  <c r="A5" i="4" s="1"/>
  <c r="A6" i="4" s="1"/>
  <c r="A7" i="4" s="1"/>
  <c r="A8" i="4" s="1"/>
  <c r="A9" i="4" s="1"/>
  <c r="A10" i="4" s="1"/>
  <c r="A12" i="4" l="1"/>
  <c r="A14" i="4" s="1"/>
  <c r="A15" i="4" s="1"/>
  <c r="X13" i="6"/>
  <c r="W13" i="6"/>
  <c r="V13" i="6"/>
  <c r="U13" i="6"/>
  <c r="T13" i="6"/>
  <c r="S13" i="6"/>
  <c r="R13" i="6"/>
  <c r="Q13" i="6"/>
  <c r="P13" i="6"/>
  <c r="O13" i="6"/>
  <c r="V12" i="6"/>
  <c r="X11" i="6"/>
  <c r="Z6" i="6"/>
  <c r="I3" i="6"/>
  <c r="F3" i="6"/>
  <c r="V10" i="6"/>
  <c r="U10" i="6"/>
  <c r="Q10" i="6"/>
  <c r="O11" i="6"/>
  <c r="S11" i="6"/>
  <c r="W11" i="6"/>
  <c r="Q12" i="6"/>
  <c r="U12" i="6"/>
  <c r="P10" i="6"/>
  <c r="T10" i="6"/>
  <c r="X10" i="6"/>
  <c r="R11" i="6"/>
  <c r="V11" i="6"/>
  <c r="P12" i="6"/>
  <c r="T12" i="6"/>
  <c r="X12" i="6"/>
  <c r="O10" i="6"/>
  <c r="S10" i="6"/>
  <c r="W10" i="6"/>
  <c r="Q11" i="6"/>
  <c r="U11" i="6"/>
  <c r="O12" i="6"/>
  <c r="S12" i="6"/>
  <c r="W12" i="6"/>
  <c r="R10" i="6"/>
  <c r="P11" i="6"/>
  <c r="T11" i="6"/>
  <c r="R12" i="6"/>
  <c r="I10" i="6" l="1"/>
  <c r="H10" i="6"/>
  <c r="E4" i="6"/>
  <c r="F4" i="6" s="1"/>
  <c r="Q4" i="6" s="1"/>
  <c r="O4" i="6" l="1"/>
  <c r="S4" i="6"/>
  <c r="V4" i="6"/>
  <c r="X4" i="6"/>
  <c r="W4" i="6"/>
  <c r="K4" i="6"/>
  <c r="E5" i="6"/>
  <c r="K5" i="6" s="1"/>
  <c r="R4" i="6"/>
  <c r="T4" i="6"/>
  <c r="P4" i="6"/>
  <c r="U4" i="6"/>
  <c r="E6" i="6"/>
  <c r="F6" i="6" s="1"/>
  <c r="F5" i="6" l="1"/>
  <c r="P5" i="6" s="1"/>
  <c r="H4" i="6"/>
  <c r="I4" i="6"/>
  <c r="K6" i="6"/>
  <c r="W6" i="6"/>
  <c r="S6" i="6"/>
  <c r="O6" i="6"/>
  <c r="T6" i="6"/>
  <c r="X6" i="6"/>
  <c r="V6" i="6"/>
  <c r="P6" i="6"/>
  <c r="U6" i="6"/>
  <c r="Q6" i="6"/>
  <c r="R6" i="6"/>
  <c r="E7" i="6"/>
  <c r="X5" i="6" l="1"/>
  <c r="Q5" i="6"/>
  <c r="R5" i="6"/>
  <c r="V5" i="6"/>
  <c r="U5" i="6"/>
  <c r="O5" i="6"/>
  <c r="T5" i="6"/>
  <c r="W5" i="6"/>
  <c r="S5" i="6"/>
  <c r="E8" i="6"/>
  <c r="I6" i="6"/>
  <c r="F7" i="6"/>
  <c r="K7" i="6"/>
  <c r="H6" i="6"/>
  <c r="H5" i="6" l="1"/>
  <c r="I5" i="6"/>
  <c r="Q7" i="6"/>
  <c r="W7" i="6"/>
  <c r="P7" i="6"/>
  <c r="U7" i="6"/>
  <c r="S7" i="6"/>
  <c r="O7" i="6"/>
  <c r="R7" i="6"/>
  <c r="V7" i="6"/>
  <c r="X7" i="6"/>
  <c r="T7" i="6"/>
  <c r="K8" i="6"/>
  <c r="F8" i="6"/>
  <c r="E10" i="6"/>
  <c r="E9" i="6"/>
  <c r="I7" i="6" l="1"/>
  <c r="K10" i="6"/>
  <c r="H7" i="6"/>
  <c r="Q8" i="6"/>
  <c r="U8" i="6"/>
  <c r="P8" i="6"/>
  <c r="O8" i="6"/>
  <c r="X8" i="6"/>
  <c r="W8" i="6"/>
  <c r="T8" i="6"/>
  <c r="S8" i="6"/>
  <c r="R8" i="6"/>
  <c r="V8" i="6"/>
  <c r="F9" i="6"/>
  <c r="K9" i="6"/>
  <c r="H8" i="6" l="1"/>
  <c r="R9" i="6"/>
  <c r="X9" i="6"/>
  <c r="P9" i="6"/>
  <c r="T9" i="6"/>
  <c r="U9" i="6"/>
  <c r="S9" i="6"/>
  <c r="O9" i="6"/>
  <c r="Q9" i="6"/>
  <c r="W9" i="6"/>
  <c r="V9" i="6"/>
  <c r="I8" i="6"/>
  <c r="H9" i="6" l="1"/>
  <c r="I9" i="6"/>
</calcChain>
</file>

<file path=xl/sharedStrings.xml><?xml version="1.0" encoding="utf-8"?>
<sst xmlns="http://schemas.openxmlformats.org/spreadsheetml/2006/main" count="89" uniqueCount="53">
  <si>
    <t>R</t>
  </si>
  <si>
    <t>L</t>
  </si>
  <si>
    <t>At Mile</t>
  </si>
  <si>
    <t>CP#</t>
  </si>
  <si>
    <t>Name</t>
  </si>
  <si>
    <t>Address</t>
  </si>
  <si>
    <t>Phone</t>
  </si>
  <si>
    <t xml:space="preserve">MI </t>
  </si>
  <si>
    <t>KM</t>
  </si>
  <si>
    <t>Hours</t>
  </si>
  <si>
    <t>Open</t>
  </si>
  <si>
    <t>Close</t>
  </si>
  <si>
    <t>07:00 - 22:00</t>
  </si>
  <si>
    <t>07:00 - 20:00</t>
  </si>
  <si>
    <t>00:00 - 24:00</t>
  </si>
  <si>
    <t>N</t>
  </si>
  <si>
    <t>W</t>
  </si>
  <si>
    <t>E</t>
  </si>
  <si>
    <t>S</t>
  </si>
  <si>
    <t>SE</t>
  </si>
  <si>
    <t>SW</t>
  </si>
  <si>
    <t>NW</t>
  </si>
  <si>
    <t>DIRECTION</t>
  </si>
  <si>
    <t xml:space="preserve"> </t>
  </si>
  <si>
    <t>TURN</t>
  </si>
  <si>
    <t>Go for `x' miles</t>
  </si>
  <si>
    <r>
      <t xml:space="preserve">onto </t>
    </r>
    <r>
      <rPr>
        <b/>
        <u/>
        <sz val="12"/>
        <rFont val="Arial"/>
        <family val="2"/>
      </rPr>
      <t>Coolidge</t>
    </r>
    <r>
      <rPr>
        <sz val="12"/>
        <rFont val="Arial"/>
        <family val="2"/>
      </rPr>
      <t xml:space="preserve"> Avenue (becomes </t>
    </r>
    <r>
      <rPr>
        <b/>
        <u/>
        <sz val="12"/>
        <rFont val="Arial"/>
        <family val="2"/>
      </rPr>
      <t>Kenilworth</t>
    </r>
    <r>
      <rPr>
        <sz val="12"/>
        <rFont val="Arial"/>
        <family val="2"/>
      </rPr>
      <t xml:space="preserve"> Avenue and then becomes </t>
    </r>
    <r>
      <rPr>
        <b/>
        <u/>
        <sz val="12"/>
        <rFont val="Arial"/>
        <family val="2"/>
      </rPr>
      <t>Cactus Forest</t>
    </r>
    <r>
      <rPr>
        <sz val="12"/>
        <rFont val="Arial"/>
        <family val="2"/>
      </rPr>
      <t xml:space="preserve"> Rd)</t>
    </r>
  </si>
  <si>
    <r>
      <t xml:space="preserve">onto </t>
    </r>
    <r>
      <rPr>
        <b/>
        <u/>
        <sz val="12"/>
        <rFont val="Arial"/>
        <family val="2"/>
      </rPr>
      <t>AZ-79</t>
    </r>
  </si>
  <si>
    <r>
      <t xml:space="preserve">Depart from south end of Parking lot, LEFT (S) onto </t>
    </r>
    <r>
      <rPr>
        <b/>
        <u/>
        <sz val="12"/>
        <rFont val="Arial"/>
        <family val="2"/>
      </rPr>
      <t>Arizona</t>
    </r>
    <r>
      <rPr>
        <sz val="12"/>
        <rFont val="Arial"/>
        <family val="2"/>
      </rPr>
      <t xml:space="preserve"> Blvd.</t>
    </r>
  </si>
  <si>
    <r>
      <t xml:space="preserve">onto </t>
    </r>
    <r>
      <rPr>
        <b/>
        <u/>
        <sz val="12"/>
        <rFont val="Arial"/>
        <family val="2"/>
      </rPr>
      <t>AZ-77</t>
    </r>
  </si>
  <si>
    <t>GILA MONSTER 300K                              Cue Sheet</t>
  </si>
  <si>
    <r>
      <rPr>
        <b/>
        <sz val="14"/>
        <rFont val="Arial"/>
        <family val="2"/>
      </rPr>
      <t>CONTROL # 1: Walmart</t>
    </r>
    <r>
      <rPr>
        <sz val="12"/>
        <rFont val="Arial"/>
        <family val="2"/>
      </rPr>
      <t xml:space="preserve">
1695 N. Arizona Blvd, Coolidge, AZ
Control Opens @ 6:30AM -- Ride Starts @ 7:00AM</t>
    </r>
  </si>
  <si>
    <r>
      <t xml:space="preserve">Cross </t>
    </r>
    <r>
      <rPr>
        <b/>
        <u/>
        <sz val="12"/>
        <rFont val="Arial"/>
        <family val="2"/>
      </rPr>
      <t>AZ-77</t>
    </r>
    <r>
      <rPr>
        <sz val="12"/>
        <rFont val="Arial"/>
        <family val="2"/>
      </rPr>
      <t xml:space="preserve"> into northbound lane</t>
    </r>
  </si>
  <si>
    <r>
      <t xml:space="preserve">onto </t>
    </r>
    <r>
      <rPr>
        <b/>
        <u/>
        <sz val="12"/>
        <rFont val="Arial"/>
        <family val="2"/>
      </rPr>
      <t>2nd Street</t>
    </r>
    <r>
      <rPr>
        <sz val="12"/>
        <rFont val="Arial"/>
        <family val="2"/>
      </rPr>
      <t xml:space="preserve"> / </t>
    </r>
    <r>
      <rPr>
        <b/>
        <u/>
        <sz val="12"/>
        <rFont val="Arial"/>
        <family val="2"/>
      </rPr>
      <t>AZ-177</t>
    </r>
  </si>
  <si>
    <t>(126.1)</t>
  </si>
  <si>
    <r>
      <rPr>
        <b/>
        <sz val="14"/>
        <rFont val="Arial"/>
        <family val="2"/>
      </rPr>
      <t>CONTROL # 3: Shell Minit Market</t>
    </r>
    <r>
      <rPr>
        <b/>
        <sz val="12"/>
        <rFont val="Arial"/>
        <family val="2"/>
      </rPr>
      <t xml:space="preserve">                                               </t>
    </r>
    <r>
      <rPr>
        <sz val="12"/>
        <color theme="1"/>
        <rFont val="Arial"/>
        <family val="2"/>
      </rPr>
      <t xml:space="preserve">                                                      SW Corner of AZ-77 and AZ-177, Winkelman, AZ                                                      Checkpoint Opens: 11:26a - Closes: (5:04p)/ 17:04</t>
    </r>
    <r>
      <rPr>
        <b/>
        <sz val="12"/>
        <rFont val="Arial"/>
        <family val="2"/>
      </rPr>
      <t xml:space="preserve">
</t>
    </r>
  </si>
  <si>
    <r>
      <t xml:space="preserve">Exit </t>
    </r>
    <r>
      <rPr>
        <b/>
        <sz val="12"/>
        <rFont val="Arial"/>
        <family val="2"/>
      </rPr>
      <t>212</t>
    </r>
    <r>
      <rPr>
        <sz val="12"/>
        <rFont val="Arial"/>
        <family val="2"/>
      </rPr>
      <t xml:space="preserve"> onto </t>
    </r>
    <r>
      <rPr>
        <b/>
        <u/>
        <sz val="12"/>
        <rFont val="Arial"/>
        <family val="2"/>
      </rPr>
      <t>AZ-79</t>
    </r>
    <r>
      <rPr>
        <sz val="12"/>
        <rFont val="Arial"/>
        <family val="2"/>
      </rPr>
      <t xml:space="preserve"> (toward Florence / Tucson)</t>
    </r>
  </si>
  <si>
    <r>
      <t xml:space="preserve">onto </t>
    </r>
    <r>
      <rPr>
        <b/>
        <u/>
        <sz val="12"/>
        <rFont val="Arial"/>
        <family val="2"/>
      </rPr>
      <t>AZ-79</t>
    </r>
    <r>
      <rPr>
        <sz val="12"/>
        <rFont val="Arial"/>
        <family val="2"/>
      </rPr>
      <t>.</t>
    </r>
  </si>
  <si>
    <r>
      <t xml:space="preserve">onto </t>
    </r>
    <r>
      <rPr>
        <b/>
        <u/>
        <sz val="12"/>
        <rFont val="Arial"/>
        <family val="2"/>
      </rPr>
      <t>1st St.</t>
    </r>
  </si>
  <si>
    <r>
      <t xml:space="preserve">into Control / </t>
    </r>
    <r>
      <rPr>
        <b/>
        <u/>
        <sz val="12"/>
        <rFont val="Arial"/>
        <family val="2"/>
      </rPr>
      <t>END</t>
    </r>
  </si>
  <si>
    <r>
      <t xml:space="preserve">onto </t>
    </r>
    <r>
      <rPr>
        <b/>
        <u/>
        <sz val="12"/>
        <rFont val="Arial"/>
        <family val="2"/>
      </rPr>
      <t>AZ-287</t>
    </r>
    <r>
      <rPr>
        <sz val="12"/>
        <rFont val="Arial"/>
        <family val="2"/>
      </rPr>
      <t xml:space="preserve"> (Florence - Coolidge Hwy)</t>
    </r>
  </si>
  <si>
    <r>
      <t xml:space="preserve">onto </t>
    </r>
    <r>
      <rPr>
        <b/>
        <u/>
        <sz val="12"/>
        <rFont val="Arial"/>
        <family val="2"/>
      </rPr>
      <t>Arizona Blvd</t>
    </r>
  </si>
  <si>
    <r>
      <t xml:space="preserve">Head out North end of parking lot and turn LEFT on </t>
    </r>
    <r>
      <rPr>
        <b/>
        <u/>
        <sz val="12"/>
        <rFont val="Arial"/>
        <family val="2"/>
      </rPr>
      <t>Superstition Mtn Drive</t>
    </r>
  </si>
  <si>
    <r>
      <t xml:space="preserve">onto </t>
    </r>
    <r>
      <rPr>
        <b/>
        <u/>
        <sz val="12"/>
        <rFont val="Arial"/>
        <family val="2"/>
      </rPr>
      <t>Main St</t>
    </r>
    <r>
      <rPr>
        <sz val="12"/>
        <rFont val="Arial"/>
        <family val="2"/>
      </rPr>
      <t xml:space="preserve">. </t>
    </r>
    <r>
      <rPr>
        <b/>
        <i/>
        <sz val="12"/>
        <color rgb="FFFF0000"/>
        <rFont val="Arial"/>
        <family val="2"/>
      </rPr>
      <t>(water and food at 2 Circle K's)</t>
    </r>
  </si>
  <si>
    <r>
      <t xml:space="preserve">onto </t>
    </r>
    <r>
      <rPr>
        <b/>
        <u/>
        <sz val="12"/>
        <rFont val="Arial"/>
        <family val="2"/>
      </rPr>
      <t xml:space="preserve">US-60  </t>
    </r>
    <r>
      <rPr>
        <b/>
        <sz val="12"/>
        <rFont val="Arial"/>
        <family val="2"/>
      </rPr>
      <t xml:space="preserve">(In the first few miles there are a few guard rails that slowly push you off the shoulder for a short distance.  Watch for them and time yourself  for a break in the traffic so you don't get squeezed out into a </t>
    </r>
    <r>
      <rPr>
        <sz val="12"/>
        <rFont val="Arial"/>
        <family val="2"/>
      </rPr>
      <t>car</t>
    </r>
    <r>
      <rPr>
        <b/>
        <sz val="12"/>
        <rFont val="Arial"/>
        <family val="2"/>
      </rPr>
      <t>.)</t>
    </r>
  </si>
  <si>
    <r>
      <rPr>
        <b/>
        <sz val="14"/>
        <rFont val="Arial"/>
        <family val="2"/>
      </rPr>
      <t>CONTROL # 5: Walmart</t>
    </r>
    <r>
      <rPr>
        <sz val="12"/>
        <rFont val="Arial"/>
        <family val="2"/>
      </rPr>
      <t xml:space="preserve">
1695 N. Arizona Blvd, Coolidge, AZ
Control Opens @ (4:00p) / 16:00 -- Closes 3:00a (next day)</t>
    </r>
  </si>
  <si>
    <r>
      <rPr>
        <b/>
        <sz val="14"/>
        <rFont val="Arial"/>
        <family val="2"/>
      </rPr>
      <t>CONTROL # 2: Lupes Restaurant</t>
    </r>
    <r>
      <rPr>
        <b/>
        <sz val="12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 xml:space="preserve">(Get Card Signed by Trail Boss)
</t>
    </r>
    <r>
      <rPr>
        <sz val="12"/>
        <color theme="1"/>
        <rFont val="Arial"/>
        <family val="2"/>
      </rPr>
      <t>AZ-77, Oracle Junction, AZ 
Checkpoint Opens: 09:21a - Closes: 12:20p</t>
    </r>
    <r>
      <rPr>
        <b/>
        <sz val="12"/>
        <rFont val="Arial"/>
        <family val="2"/>
      </rPr>
      <t xml:space="preserve">
</t>
    </r>
  </si>
  <si>
    <r>
      <t xml:space="preserve">Head South down parking lot until </t>
    </r>
    <r>
      <rPr>
        <b/>
        <u/>
        <sz val="12"/>
        <rFont val="Arial"/>
        <family val="2"/>
      </rPr>
      <t>safe to cross AZ-77</t>
    </r>
  </si>
  <si>
    <r>
      <t xml:space="preserve">onto </t>
    </r>
    <r>
      <rPr>
        <b/>
        <u/>
        <sz val="12"/>
        <rFont val="Arial"/>
        <family val="2"/>
      </rPr>
      <t xml:space="preserve">US-60  </t>
    </r>
    <r>
      <rPr>
        <b/>
        <sz val="12"/>
        <rFont val="Arial"/>
        <family val="2"/>
      </rPr>
      <t>(SUPERIOR -  watch out for a bridge with abrupt shoulder loss on the first short descent, you may need to do a short wait for a break in the traffic if you hit this at a busy time of day)</t>
    </r>
  </si>
  <si>
    <r>
      <t xml:space="preserve">(Conoco Store, Chester's Deli... for </t>
    </r>
    <r>
      <rPr>
        <b/>
        <i/>
        <sz val="12"/>
        <color rgb="FFFF0000"/>
        <rFont val="Arial"/>
        <family val="2"/>
      </rPr>
      <t>food and water</t>
    </r>
    <r>
      <rPr>
        <i/>
        <sz val="12"/>
        <rFont val="Arial"/>
        <family val="2"/>
      </rPr>
      <t>)</t>
    </r>
  </si>
  <si>
    <r>
      <rPr>
        <b/>
        <sz val="14"/>
        <rFont val="Arial"/>
        <family val="2"/>
      </rPr>
      <t>CONTROL # 4: Basha's, Subway 
or Jack in the Box</t>
    </r>
    <r>
      <rPr>
        <b/>
        <sz val="12"/>
        <rFont val="Arial"/>
        <family val="2"/>
      </rPr>
      <t xml:space="preserve">                                                 </t>
    </r>
    <r>
      <rPr>
        <sz val="12"/>
        <color theme="1"/>
        <rFont val="Arial"/>
        <family val="2"/>
      </rPr>
      <t xml:space="preserve">                                                      On right: Crnr of Superstition Hway and S. Superstition Mtn Dr.,                                                                    Gold Canyon, AZ                                                                                    Checkpoint Opens: (2:14p)/14:14 - Closes: (11:12p)/ 23:12</t>
    </r>
    <r>
      <rPr>
        <b/>
        <sz val="12"/>
        <rFont val="Arial"/>
        <family val="2"/>
      </rPr>
      <t xml:space="preserve">
</t>
    </r>
  </si>
  <si>
    <t>(Circle K in Oracle, which is at American Ave/Rockliffe Blvd.)</t>
  </si>
  <si>
    <t>Trail Boss - Carlton van Leuven 480.254.7606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</si>
</sst>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,_);\(#,##0.0,\)"/>
    <numFmt numFmtId="166" formatCode="&quot;$&quot;#,##0.0_);[Red]\(&quot;$&quot;#,##0.0\)"/>
    <numFmt numFmtId="167" formatCode="_([$€-2]* #,##0.00_);_([$€-2]* \(#,##0.00\);_([$€-2]* &quot;-&quot;??_)"/>
    <numFmt numFmtId="168" formatCode="0.00_)"/>
    <numFmt numFmtId="169" formatCode="_-* #,##0.00_-;\-* #,##0.00_-;_-* &quot;-&quot;??_-;_-@_-"/>
    <numFmt numFmtId="170" formatCode="0%_);[Red]\(0%\)"/>
    <numFmt numFmtId="171" formatCode="#,##0.0"/>
    <numFmt numFmtId="172" formatCode="#,##0.000"/>
  </numFmts>
  <fonts count="35">
    <font>
      <sz val="10"/>
      <color theme="1"/>
      <name val="Maiandra GD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Helv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b/>
      <i/>
      <sz val="16"/>
      <name val="Helv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color rgb="FFFF0000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1">
    <xf numFmtId="0" fontId="0" fillId="0" borderId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>
      <protection locked="0"/>
    </xf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7" fontId="2" fillId="0" borderId="0" applyFont="0" applyFill="0" applyBorder="0" applyAlignment="0" applyProtection="0"/>
    <xf numFmtId="6" fontId="6" fillId="0" borderId="0"/>
    <xf numFmtId="2" fontId="7" fillId="0" borderId="0" applyFill="0" applyBorder="0" applyAlignment="0" applyProtection="0"/>
    <xf numFmtId="38" fontId="8" fillId="2" borderId="0" applyNumberFormat="0" applyBorder="0" applyAlignment="0" applyProtection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66" fontId="5" fillId="0" borderId="0">
      <protection locked="0"/>
    </xf>
    <xf numFmtId="166" fontId="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0" fontId="8" fillId="3" borderId="3" applyNumberFormat="0" applyBorder="0" applyAlignment="0" applyProtection="0"/>
    <xf numFmtId="0" fontId="12" fillId="0" borderId="4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8" fontId="13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0" fontId="5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3" fontId="15" fillId="0" borderId="0" applyFont="0" applyFill="0" applyBorder="0" applyAlignment="0" applyProtection="0"/>
    <xf numFmtId="0" fontId="15" fillId="4" borderId="0" applyNumberFormat="0" applyFont="0" applyBorder="0" applyAlignment="0" applyProtection="0"/>
    <xf numFmtId="0" fontId="17" fillId="5" borderId="0" applyNumberFormat="0" applyFont="0" applyFill="0" applyBorder="0" applyAlignment="0" applyProtection="0"/>
    <xf numFmtId="0" fontId="17" fillId="6" borderId="0" applyNumberFormat="0" applyFont="0" applyFill="0" applyBorder="0" applyAlignment="0" applyProtection="0"/>
    <xf numFmtId="0" fontId="18" fillId="0" borderId="0"/>
    <xf numFmtId="0" fontId="12" fillId="0" borderId="0"/>
    <xf numFmtId="166" fontId="5" fillId="0" borderId="5">
      <protection locked="0"/>
    </xf>
  </cellStyleXfs>
  <cellXfs count="104">
    <xf numFmtId="0" fontId="0" fillId="0" borderId="0" xfId="0"/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171" fontId="22" fillId="7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3" fontId="21" fillId="8" borderId="8" xfId="0" applyNumberFormat="1" applyFont="1" applyFill="1" applyBorder="1"/>
    <xf numFmtId="171" fontId="21" fillId="8" borderId="3" xfId="0" applyNumberFormat="1" applyFont="1" applyFill="1" applyBorder="1"/>
    <xf numFmtId="0" fontId="21" fillId="0" borderId="0" xfId="0" applyFont="1"/>
    <xf numFmtId="171" fontId="21" fillId="0" borderId="0" xfId="0" applyNumberFormat="1" applyFont="1"/>
    <xf numFmtId="3" fontId="21" fillId="0" borderId="0" xfId="0" applyNumberFormat="1" applyFont="1"/>
    <xf numFmtId="20" fontId="23" fillId="0" borderId="0" xfId="0" applyNumberFormat="1" applyFont="1"/>
    <xf numFmtId="20" fontId="21" fillId="0" borderId="0" xfId="0" applyNumberFormat="1" applyFont="1"/>
    <xf numFmtId="0" fontId="21" fillId="8" borderId="3" xfId="0" applyFont="1" applyFill="1" applyBorder="1"/>
    <xf numFmtId="0" fontId="23" fillId="8" borderId="3" xfId="0" applyFont="1" applyFill="1" applyBorder="1" applyAlignment="1">
      <alignment horizontal="center" vertical="center"/>
    </xf>
    <xf numFmtId="20" fontId="24" fillId="0" borderId="0" xfId="0" applyNumberFormat="1" applyFont="1"/>
    <xf numFmtId="172" fontId="21" fillId="8" borderId="3" xfId="0" applyNumberFormat="1" applyFont="1" applyFill="1" applyBorder="1"/>
    <xf numFmtId="0" fontId="21" fillId="9" borderId="0" xfId="0" applyFont="1" applyFill="1"/>
    <xf numFmtId="3" fontId="23" fillId="0" borderId="0" xfId="0" applyNumberFormat="1" applyFont="1"/>
    <xf numFmtId="20" fontId="21" fillId="0" borderId="0" xfId="0" applyNumberFormat="1" applyFont="1" applyFill="1"/>
    <xf numFmtId="171" fontId="2" fillId="0" borderId="0" xfId="0" applyNumberFormat="1" applyFont="1"/>
    <xf numFmtId="0" fontId="2" fillId="0" borderId="0" xfId="0" applyFont="1"/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wrapText="1"/>
    </xf>
    <xf numFmtId="0" fontId="31" fillId="8" borderId="6" xfId="0" applyFont="1" applyFill="1" applyBorder="1" applyAlignment="1">
      <alignment horizontal="center" vertical="top"/>
    </xf>
    <xf numFmtId="0" fontId="28" fillId="8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31" fillId="8" borderId="7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64" fontId="7" fillId="0" borderId="20" xfId="0" applyNumberFormat="1" applyFont="1" applyBorder="1" applyAlignment="1">
      <alignment horizontal="center" vertical="top"/>
    </xf>
    <xf numFmtId="0" fontId="7" fillId="8" borderId="21" xfId="0" applyFont="1" applyFill="1" applyBorder="1" applyAlignment="1">
      <alignment horizontal="center" vertical="center"/>
    </xf>
    <xf numFmtId="164" fontId="7" fillId="8" borderId="22" xfId="0" applyNumberFormat="1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top"/>
    </xf>
    <xf numFmtId="164" fontId="31" fillId="8" borderId="17" xfId="0" applyNumberFormat="1" applyFont="1" applyFill="1" applyBorder="1" applyAlignment="1">
      <alignment horizontal="center" vertical="top"/>
    </xf>
    <xf numFmtId="0" fontId="31" fillId="8" borderId="19" xfId="0" applyFont="1" applyFill="1" applyBorder="1" applyAlignment="1">
      <alignment horizontal="center" vertical="top"/>
    </xf>
    <xf numFmtId="164" fontId="31" fillId="8" borderId="20" xfId="0" applyNumberFormat="1" applyFont="1" applyFill="1" applyBorder="1" applyAlignment="1">
      <alignment horizontal="center" vertical="top"/>
    </xf>
    <xf numFmtId="0" fontId="7" fillId="8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textRotation="90" wrapText="1"/>
    </xf>
    <xf numFmtId="0" fontId="26" fillId="10" borderId="24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vertical="top" wrapText="1"/>
    </xf>
    <xf numFmtId="164" fontId="25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top" wrapText="1"/>
    </xf>
    <xf numFmtId="164" fontId="25" fillId="8" borderId="30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31" fillId="0" borderId="26" xfId="0" applyFont="1" applyBorder="1" applyAlignment="1">
      <alignment horizontal="right" vertical="top"/>
    </xf>
    <xf numFmtId="0" fontId="7" fillId="0" borderId="32" xfId="0" applyFont="1" applyBorder="1" applyAlignment="1">
      <alignment vertical="top"/>
    </xf>
    <xf numFmtId="0" fontId="31" fillId="0" borderId="28" xfId="0" applyFont="1" applyBorder="1" applyAlignment="1">
      <alignment horizontal="right" vertical="top"/>
    </xf>
    <xf numFmtId="0" fontId="25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vertical="top" wrapText="1"/>
    </xf>
    <xf numFmtId="49" fontId="32" fillId="0" borderId="25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/>
    </xf>
    <xf numFmtId="164" fontId="25" fillId="0" borderId="31" xfId="0" applyNumberFormat="1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1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/>
    <xf numFmtId="0" fontId="21" fillId="8" borderId="15" xfId="0" applyFont="1" applyFill="1" applyBorder="1" applyAlignment="1">
      <alignment vertical="center"/>
    </xf>
    <xf numFmtId="0" fontId="21" fillId="8" borderId="12" xfId="0" applyFont="1" applyFill="1" applyBorder="1"/>
    <xf numFmtId="0" fontId="21" fillId="8" borderId="14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4" fillId="0" borderId="0" xfId="0" applyFont="1"/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</cellXfs>
  <cellStyles count="261">
    <cellStyle name="000's" xfId="1"/>
    <cellStyle name="000's 10" xfId="2"/>
    <cellStyle name="000's 11" xfId="3"/>
    <cellStyle name="000's 12" xfId="4"/>
    <cellStyle name="000's 12 2" xfId="5"/>
    <cellStyle name="000's 13" xfId="6"/>
    <cellStyle name="000's 14" xfId="7"/>
    <cellStyle name="000's 15" xfId="8"/>
    <cellStyle name="000's 16" xfId="9"/>
    <cellStyle name="000's 17" xfId="10"/>
    <cellStyle name="000's 18" xfId="11"/>
    <cellStyle name="000's 2" xfId="12"/>
    <cellStyle name="000's 3" xfId="13"/>
    <cellStyle name="000's 4" xfId="14"/>
    <cellStyle name="000's 5" xfId="15"/>
    <cellStyle name="000's 6" xfId="16"/>
    <cellStyle name="000's 7" xfId="17"/>
    <cellStyle name="000's 8" xfId="18"/>
    <cellStyle name="000's 9" xfId="19"/>
    <cellStyle name="category" xfId="20"/>
    <cellStyle name="Comma 10" xfId="21"/>
    <cellStyle name="Comma 11" xfId="22"/>
    <cellStyle name="Comma 2" xfId="23"/>
    <cellStyle name="Comma 3 10" xfId="24"/>
    <cellStyle name="Comma 3 11" xfId="25"/>
    <cellStyle name="Comma 3 12" xfId="26"/>
    <cellStyle name="Comma 3 13" xfId="27"/>
    <cellStyle name="Comma 3 14" xfId="28"/>
    <cellStyle name="Comma 3 2" xfId="29"/>
    <cellStyle name="Comma 3 3" xfId="30"/>
    <cellStyle name="Comma 3 4" xfId="31"/>
    <cellStyle name="Comma 3 5" xfId="32"/>
    <cellStyle name="Comma 3 6" xfId="33"/>
    <cellStyle name="Comma 3 7" xfId="34"/>
    <cellStyle name="Comma 3 8" xfId="35"/>
    <cellStyle name="Comma 3 9" xfId="36"/>
    <cellStyle name="Comma 4 10" xfId="37"/>
    <cellStyle name="Comma 4 11" xfId="38"/>
    <cellStyle name="Comma 4 12" xfId="39"/>
    <cellStyle name="Comma 4 13" xfId="40"/>
    <cellStyle name="Comma 4 14" xfId="41"/>
    <cellStyle name="Comma 4 15" xfId="42"/>
    <cellStyle name="Comma 4 16" xfId="43"/>
    <cellStyle name="Comma 4 17" xfId="44"/>
    <cellStyle name="Comma 4 2" xfId="45"/>
    <cellStyle name="Comma 4 3" xfId="46"/>
    <cellStyle name="Comma 4 4" xfId="47"/>
    <cellStyle name="Comma 4 5" xfId="48"/>
    <cellStyle name="Comma 4 6" xfId="49"/>
    <cellStyle name="Comma 4 7" xfId="50"/>
    <cellStyle name="Comma 4 8" xfId="51"/>
    <cellStyle name="Comma 4 9" xfId="52"/>
    <cellStyle name="Comma 5" xfId="53"/>
    <cellStyle name="Comma 6" xfId="54"/>
    <cellStyle name="Comma0" xfId="55"/>
    <cellStyle name="Currency 2" xfId="56"/>
    <cellStyle name="Currency 2 10" xfId="57"/>
    <cellStyle name="Currency 2 11" xfId="58"/>
    <cellStyle name="Currency 2 12" xfId="59"/>
    <cellStyle name="Currency 2 2" xfId="60"/>
    <cellStyle name="Currency 2 3" xfId="61"/>
    <cellStyle name="Currency 2 4" xfId="62"/>
    <cellStyle name="Currency 2 5" xfId="63"/>
    <cellStyle name="Currency 2 6" xfId="64"/>
    <cellStyle name="Currency 2 7" xfId="65"/>
    <cellStyle name="Currency 2 8" xfId="66"/>
    <cellStyle name="Currency 2 9" xfId="67"/>
    <cellStyle name="Currency 3" xfId="68"/>
    <cellStyle name="Currency 5" xfId="69"/>
    <cellStyle name="Currency 7" xfId="70"/>
    <cellStyle name="Currency 8" xfId="71"/>
    <cellStyle name="Currency0" xfId="72"/>
    <cellStyle name="Date" xfId="73"/>
    <cellStyle name="Euro" xfId="74"/>
    <cellStyle name="financial" xfId="75"/>
    <cellStyle name="Fixed" xfId="76"/>
    <cellStyle name="Grey" xfId="77"/>
    <cellStyle name="HEADER" xfId="78"/>
    <cellStyle name="Header1" xfId="79"/>
    <cellStyle name="Header2" xfId="80"/>
    <cellStyle name="Heading 1 18" xfId="81"/>
    <cellStyle name="Heading 2 18" xfId="82"/>
    <cellStyle name="Hyperlink 2" xfId="83"/>
    <cellStyle name="Hyperlink 3" xfId="84"/>
    <cellStyle name="Input [yellow]" xfId="85"/>
    <cellStyle name="Model" xfId="86"/>
    <cellStyle name="NDC" xfId="87"/>
    <cellStyle name="NDC 10" xfId="88"/>
    <cellStyle name="NDC 11" xfId="89"/>
    <cellStyle name="NDC 12" xfId="90"/>
    <cellStyle name="NDC 12 2" xfId="91"/>
    <cellStyle name="NDC 13" xfId="92"/>
    <cellStyle name="NDC 14" xfId="93"/>
    <cellStyle name="NDC 15" xfId="94"/>
    <cellStyle name="NDC 16" xfId="95"/>
    <cellStyle name="NDC 17" xfId="96"/>
    <cellStyle name="NDC 18" xfId="97"/>
    <cellStyle name="NDC 2" xfId="98"/>
    <cellStyle name="NDC 3" xfId="99"/>
    <cellStyle name="NDC 4" xfId="100"/>
    <cellStyle name="NDC 5" xfId="101"/>
    <cellStyle name="NDC 6" xfId="102"/>
    <cellStyle name="NDC 7" xfId="103"/>
    <cellStyle name="NDC 8" xfId="104"/>
    <cellStyle name="NDC 9" xfId="105"/>
    <cellStyle name="Normal" xfId="0" builtinId="0"/>
    <cellStyle name="Normal - Style1" xfId="106"/>
    <cellStyle name="Normal - Style1 10" xfId="107"/>
    <cellStyle name="Normal - Style1 11" xfId="108"/>
    <cellStyle name="Normal - Style1 12" xfId="109"/>
    <cellStyle name="Normal - Style1 13" xfId="110"/>
    <cellStyle name="Normal - Style1 14" xfId="111"/>
    <cellStyle name="Normal - Style1 15" xfId="112"/>
    <cellStyle name="Normal - Style1 16" xfId="113"/>
    <cellStyle name="Normal - Style1 17" xfId="114"/>
    <cellStyle name="Normal - Style1 2" xfId="115"/>
    <cellStyle name="Normal - Style1 3" xfId="116"/>
    <cellStyle name="Normal - Style1 4" xfId="117"/>
    <cellStyle name="Normal - Style1 5" xfId="118"/>
    <cellStyle name="Normal - Style1 6" xfId="119"/>
    <cellStyle name="Normal - Style1 7" xfId="120"/>
    <cellStyle name="Normal - Style1 8" xfId="121"/>
    <cellStyle name="Normal - Style1 9" xfId="122"/>
    <cellStyle name="Normal 11" xfId="123"/>
    <cellStyle name="Normal 13" xfId="124"/>
    <cellStyle name="Normal 2" xfId="125"/>
    <cellStyle name="Normal 2 10" xfId="126"/>
    <cellStyle name="Normal 2 11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17" xfId="133"/>
    <cellStyle name="Normal 2 18" xfId="134"/>
    <cellStyle name="Normal 2 19" xfId="135"/>
    <cellStyle name="Normal 2 2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0" xfId="148"/>
    <cellStyle name="Normal 2 4" xfId="149"/>
    <cellStyle name="Normal 2 5" xfId="150"/>
    <cellStyle name="Normal 2 6" xfId="151"/>
    <cellStyle name="Normal 2 7" xfId="152"/>
    <cellStyle name="Normal 2 8" xfId="153"/>
    <cellStyle name="Normal 2 9" xfId="154"/>
    <cellStyle name="Normal 27" xfId="155"/>
    <cellStyle name="Normal 28" xfId="156"/>
    <cellStyle name="Normal 29" xfId="157"/>
    <cellStyle name="Normal 3" xfId="158"/>
    <cellStyle name="Normal 3 10" xfId="159"/>
    <cellStyle name="Normal 3 11" xfId="160"/>
    <cellStyle name="Normal 3 12" xfId="161"/>
    <cellStyle name="Normal 3 13" xfId="162"/>
    <cellStyle name="Normal 3 14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4" xfId="172"/>
    <cellStyle name="Normal 5" xfId="173"/>
    <cellStyle name="Normal 6" xfId="174"/>
    <cellStyle name="Normal 7" xfId="175"/>
    <cellStyle name="Normal 9" xfId="176"/>
    <cellStyle name="Percent ()" xfId="177"/>
    <cellStyle name="Percent [2]" xfId="178"/>
    <cellStyle name="Percent [2] 10" xfId="179"/>
    <cellStyle name="Percent [2] 11" xfId="180"/>
    <cellStyle name="Percent [2] 12" xfId="181"/>
    <cellStyle name="Percent [2] 12 2" xfId="182"/>
    <cellStyle name="Percent [2] 13" xfId="183"/>
    <cellStyle name="Percent [2] 14" xfId="184"/>
    <cellStyle name="Percent [2] 15" xfId="185"/>
    <cellStyle name="Percent [2] 16" xfId="186"/>
    <cellStyle name="Percent [2] 17" xfId="187"/>
    <cellStyle name="Percent [2] 18" xfId="188"/>
    <cellStyle name="Percent [2] 19" xfId="189"/>
    <cellStyle name="Percent [2] 2" xfId="190"/>
    <cellStyle name="Percent [2] 2 10" xfId="191"/>
    <cellStyle name="Percent [2] 2 11" xfId="192"/>
    <cellStyle name="Percent [2] 2 12" xfId="193"/>
    <cellStyle name="Percent [2] 2 13" xfId="194"/>
    <cellStyle name="Percent [2] 2 14" xfId="195"/>
    <cellStyle name="Percent [2] 2 15" xfId="196"/>
    <cellStyle name="Percent [2] 2 16" xfId="197"/>
    <cellStyle name="Percent [2] 2 17" xfId="198"/>
    <cellStyle name="Percent [2] 2 2" xfId="199"/>
    <cellStyle name="Percent [2] 2 3" xfId="200"/>
    <cellStyle name="Percent [2] 2 4" xfId="201"/>
    <cellStyle name="Percent [2] 2 5" xfId="202"/>
    <cellStyle name="Percent [2] 2 6" xfId="203"/>
    <cellStyle name="Percent [2] 2 7" xfId="204"/>
    <cellStyle name="Percent [2] 2 8" xfId="205"/>
    <cellStyle name="Percent [2] 2 9" xfId="206"/>
    <cellStyle name="Percent [2] 20" xfId="207"/>
    <cellStyle name="Percent [2] 3" xfId="208"/>
    <cellStyle name="Percent [2] 4" xfId="209"/>
    <cellStyle name="Percent [2] 5" xfId="210"/>
    <cellStyle name="Percent [2] 6" xfId="211"/>
    <cellStyle name="Percent [2] 7" xfId="212"/>
    <cellStyle name="Percent [2] 8" xfId="213"/>
    <cellStyle name="Percent [2] 9" xfId="214"/>
    <cellStyle name="Percent 10" xfId="215"/>
    <cellStyle name="Percent 2" xfId="216"/>
    <cellStyle name="Percent 2 10" xfId="217"/>
    <cellStyle name="Percent 2 11" xfId="218"/>
    <cellStyle name="Percent 2 12" xfId="219"/>
    <cellStyle name="Percent 2 13" xfId="220"/>
    <cellStyle name="Percent 2 14" xfId="221"/>
    <cellStyle name="Percent 2 2" xfId="222"/>
    <cellStyle name="Percent 2 3" xfId="223"/>
    <cellStyle name="Percent 2 4" xfId="224"/>
    <cellStyle name="Percent 2 5" xfId="225"/>
    <cellStyle name="Percent 2 6" xfId="226"/>
    <cellStyle name="Percent 2 7" xfId="227"/>
    <cellStyle name="Percent 2 8" xfId="228"/>
    <cellStyle name="Percent 2 9" xfId="229"/>
    <cellStyle name="Percent 26" xfId="230"/>
    <cellStyle name="Percent 27" xfId="231"/>
    <cellStyle name="Percent 28" xfId="232"/>
    <cellStyle name="Percent 3" xfId="233"/>
    <cellStyle name="Percent 5" xfId="234"/>
    <cellStyle name="Percent 6" xfId="235"/>
    <cellStyle name="Percent 7" xfId="236"/>
    <cellStyle name="Percent 8" xfId="237"/>
    <cellStyle name="Percent 9" xfId="238"/>
    <cellStyle name="PSChar" xfId="239"/>
    <cellStyle name="PSDate" xfId="240"/>
    <cellStyle name="PSDec" xfId="241"/>
    <cellStyle name="PSHeading" xfId="242"/>
    <cellStyle name="PSHeading 10" xfId="243"/>
    <cellStyle name="PSHeading 11" xfId="244"/>
    <cellStyle name="PSHeading 12" xfId="245"/>
    <cellStyle name="PSHeading 2" xfId="246"/>
    <cellStyle name="PSHeading 3" xfId="247"/>
    <cellStyle name="PSHeading 4" xfId="248"/>
    <cellStyle name="PSHeading 5" xfId="249"/>
    <cellStyle name="PSHeading 6" xfId="250"/>
    <cellStyle name="PSHeading 7" xfId="251"/>
    <cellStyle name="PSHeading 8" xfId="252"/>
    <cellStyle name="PSHeading 9" xfId="253"/>
    <cellStyle name="PSInt" xfId="254"/>
    <cellStyle name="PSSpacer" xfId="255"/>
    <cellStyle name="Region" xfId="256"/>
    <cellStyle name="regional" xfId="257"/>
    <cellStyle name="SAP Load" xfId="258"/>
    <cellStyle name="subhead" xfId="259"/>
    <cellStyle name="Total 18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brevet.com/Documents%20and%20Settings/UD3HY70/My%20Documents/Personal/sealed_Markaudio%20CHR70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s\Actuarial%20Services\PBM%20Actuary\Medicare%20Analysis%20Model\Clients\Alcoa\2011_12\Choices\MC%20in%20Mail\Medicare%20Model%202012%2012_01e3-beta1b1%20Alcoa_Choices_MC%20in%20M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brevet.com/Documents%20and%20Settings/ud3hy70/Desktop/Personal/EOP%20200K/Calend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s\Actuarial%20Services\PBM%20Actuary\Medicare%20Analysis%20Model\Clients\Tyco\2012_02\Medicare%20Model%202012%2012_01e3-beta1c%20Tyco%20FC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brevet.com/Documents%20and%20Settings/UD3HY70/My%20Documents/Personal/Riding_Log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s\Actuarial%20Services\PBM%20Actuary\Medicare%20Analysis%20Model\Clients\Op%20Engineers%20Local%203\2012_04\Op%20Eng%203_Medicare%20Model%202012%2012_01e3-beta1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Frequency Response"/>
      <sheetName val="Power Response"/>
      <sheetName val="Sheet1"/>
    </sheetNames>
    <sheetDataSet>
      <sheetData sheetId="0">
        <row r="5">
          <cell r="B5">
            <v>5.17</v>
          </cell>
        </row>
        <row r="6">
          <cell r="B6">
            <v>0.55000000000000004</v>
          </cell>
        </row>
        <row r="7">
          <cell r="B7">
            <v>0.69</v>
          </cell>
        </row>
        <row r="8">
          <cell r="B8">
            <v>65.400000000000006</v>
          </cell>
        </row>
        <row r="9">
          <cell r="B9">
            <v>8.6</v>
          </cell>
        </row>
        <row r="10">
          <cell r="B10">
            <v>2</v>
          </cell>
        </row>
        <row r="11">
          <cell r="B11">
            <v>20</v>
          </cell>
        </row>
        <row r="14">
          <cell r="B14">
            <v>1.18</v>
          </cell>
        </row>
        <row r="15">
          <cell r="B15">
            <v>345</v>
          </cell>
        </row>
        <row r="20">
          <cell r="B20">
            <v>0.70709999999999995</v>
          </cell>
        </row>
        <row r="21">
          <cell r="B21">
            <v>1.2856363636363635</v>
          </cell>
        </row>
        <row r="22">
          <cell r="B22">
            <v>0.65286085950413186</v>
          </cell>
        </row>
        <row r="24">
          <cell r="B24">
            <v>84.080618181818181</v>
          </cell>
        </row>
        <row r="27">
          <cell r="B27">
            <v>3.1415926535897931E-4</v>
          </cell>
        </row>
        <row r="28">
          <cell r="B28">
            <v>2.701769682087222E-6</v>
          </cell>
        </row>
        <row r="29">
          <cell r="B29">
            <v>2.0204668588758271E-3</v>
          </cell>
        </row>
        <row r="30">
          <cell r="B30">
            <v>85.054517312323199</v>
          </cell>
        </row>
        <row r="31">
          <cell r="B31">
            <v>1.547578736020991E-4</v>
          </cell>
        </row>
        <row r="32">
          <cell r="B32">
            <v>73.896527538146557</v>
          </cell>
        </row>
        <row r="33">
          <cell r="B33">
            <v>1</v>
          </cell>
        </row>
        <row r="34">
          <cell r="B34">
            <v>1.547578736020991E-4</v>
          </cell>
        </row>
        <row r="36">
          <cell r="B36">
            <v>98.064817268963012</v>
          </cell>
        </row>
        <row r="39">
          <cell r="C39">
            <v>1.1100000000000001</v>
          </cell>
        </row>
        <row r="42">
          <cell r="C42">
            <v>84.081424534278796</v>
          </cell>
          <cell r="D42">
            <v>1.0000191805518226</v>
          </cell>
          <cell r="E42">
            <v>-3.0102999566398134</v>
          </cell>
        </row>
        <row r="43">
          <cell r="C43">
            <v>10</v>
          </cell>
          <cell r="D43">
            <v>1.4145171191224248E-2</v>
          </cell>
          <cell r="E43">
            <v>-36.988707074015473</v>
          </cell>
        </row>
        <row r="44">
          <cell r="C44">
            <v>11.100000000000001</v>
          </cell>
          <cell r="D44">
            <v>1.7428265424707403E-2</v>
          </cell>
          <cell r="E44">
            <v>-35.176238539157779</v>
          </cell>
        </row>
        <row r="45">
          <cell r="C45">
            <v>12.321000000000003</v>
          </cell>
          <cell r="D45">
            <v>2.1473365829781994E-2</v>
          </cell>
          <cell r="E45">
            <v>-33.364003209738499</v>
          </cell>
        </row>
        <row r="46">
          <cell r="C46">
            <v>13.676310000000004</v>
          </cell>
          <cell r="D46">
            <v>2.6457334038874396E-2</v>
          </cell>
          <cell r="E46">
            <v>-31.552121749954839</v>
          </cell>
        </row>
        <row r="47">
          <cell r="C47">
            <v>15.180704100000007</v>
          </cell>
          <cell r="D47">
            <v>3.2598081269297162E-2</v>
          </cell>
          <cell r="E47">
            <v>-29.740777176588772</v>
          </cell>
        </row>
        <row r="48">
          <cell r="C48">
            <v>16.850581551000008</v>
          </cell>
          <cell r="D48">
            <v>4.0164095931901032E-2</v>
          </cell>
          <cell r="E48">
            <v>-27.930246962865745</v>
          </cell>
        </row>
        <row r="49">
          <cell r="C49">
            <v>18.704145521610013</v>
          </cell>
          <cell r="D49">
            <v>4.9486182597695272E-2</v>
          </cell>
          <cell r="E49">
            <v>-26.120951517748317</v>
          </cell>
        </row>
        <row r="50">
          <cell r="C50">
            <v>20.761601528987114</v>
          </cell>
          <cell r="D50">
            <v>6.0971925578620349E-2</v>
          </cell>
          <cell r="E50">
            <v>-24.313527192681104</v>
          </cell>
        </row>
        <row r="51">
          <cell r="C51">
            <v>23.045377697175699</v>
          </cell>
          <cell r="D51">
            <v>7.5123509505418129E-2</v>
          </cell>
          <cell r="E51">
            <v>-22.508935765210811</v>
          </cell>
        </row>
        <row r="52">
          <cell r="C52">
            <v>25.580369243865029</v>
          </cell>
          <cell r="D52">
            <v>9.2559676061625726E-2</v>
          </cell>
          <cell r="E52">
            <v>-20.708627574201209</v>
          </cell>
        </row>
        <row r="53">
          <cell r="C53">
            <v>28.394209860690186</v>
          </cell>
          <cell r="D53">
            <v>0.11404277687552908</v>
          </cell>
          <cell r="E53">
            <v>-18.914782209940743</v>
          </cell>
        </row>
        <row r="54">
          <cell r="C54">
            <v>31.517572945366108</v>
          </cell>
          <cell r="D54">
            <v>0.14051210538833941</v>
          </cell>
          <cell r="E54">
            <v>-17.130658236368539</v>
          </cell>
        </row>
        <row r="55">
          <cell r="C55">
            <v>34.984505969356384</v>
          </cell>
          <cell r="D55">
            <v>0.17312496504897298</v>
          </cell>
          <cell r="E55">
            <v>-15.361089282137803</v>
          </cell>
        </row>
        <row r="56">
          <cell r="C56">
            <v>38.832801625985589</v>
          </cell>
          <cell r="D56">
            <v>0.21330726943683967</v>
          </cell>
          <cell r="E56">
            <v>-13.613161198858171</v>
          </cell>
        </row>
        <row r="57">
          <cell r="C57">
            <v>43.104409804844011</v>
          </cell>
          <cell r="D57">
            <v>0.26281588667313027</v>
          </cell>
          <cell r="E57">
            <v>-11.897079002242695</v>
          </cell>
        </row>
        <row r="58">
          <cell r="C58">
            <v>47.845894883376857</v>
          </cell>
          <cell r="D58">
            <v>0.32381545396996381</v>
          </cell>
          <cell r="E58">
            <v>-10.227155944822302</v>
          </cell>
        </row>
        <row r="59">
          <cell r="C59">
            <v>53.108943320548313</v>
          </cell>
          <cell r="D59">
            <v>0.39897302083639247</v>
          </cell>
          <cell r="E59">
            <v>-8.6226935733129864</v>
          </cell>
        </row>
        <row r="60">
          <cell r="C60">
            <v>58.95092708580863</v>
          </cell>
          <cell r="D60">
            <v>0.49157465897251917</v>
          </cell>
          <cell r="E60">
            <v>-7.1082529221578028</v>
          </cell>
        </row>
        <row r="61">
          <cell r="C61">
            <v>65.435529065247579</v>
          </cell>
          <cell r="D61">
            <v>0.60566913732004102</v>
          </cell>
          <cell r="E61">
            <v>-5.7125261796339668</v>
          </cell>
        </row>
        <row r="62">
          <cell r="C62">
            <v>72.63343726242482</v>
          </cell>
          <cell r="D62">
            <v>0.74624494409202258</v>
          </cell>
          <cell r="E62">
            <v>-4.4650074453923354</v>
          </cell>
        </row>
        <row r="63">
          <cell r="C63">
            <v>80.623115361291553</v>
          </cell>
          <cell r="D63">
            <v>0.91944839561578118</v>
          </cell>
          <cell r="E63">
            <v>-3.3904065098704073</v>
          </cell>
        </row>
        <row r="64">
          <cell r="C64">
            <v>89.491658051033639</v>
          </cell>
          <cell r="D64">
            <v>1.1328523682382041</v>
          </cell>
          <cell r="E64">
            <v>-2.5023497213349986</v>
          </cell>
        </row>
        <row r="65">
          <cell r="C65">
            <v>99.335740436647342</v>
          </cell>
          <cell r="D65">
            <v>1.3957874029062918</v>
          </cell>
          <cell r="E65">
            <v>-1.7992959080152391</v>
          </cell>
        </row>
        <row r="66">
          <cell r="C66">
            <v>110.26267188467855</v>
          </cell>
          <cell r="D66">
            <v>1.7197496591208419</v>
          </cell>
          <cell r="E66">
            <v>-1.2650196670004208</v>
          </cell>
        </row>
        <row r="67">
          <cell r="C67">
            <v>122.3915657919932</v>
          </cell>
          <cell r="D67">
            <v>2.1189035550027895</v>
          </cell>
          <cell r="E67">
            <v>-0.87336798397640025</v>
          </cell>
        </row>
        <row r="68">
          <cell r="C68">
            <v>135.85463802911246</v>
          </cell>
          <cell r="D68">
            <v>2.6107010701189375</v>
          </cell>
          <cell r="E68">
            <v>-0.59462489753452341</v>
          </cell>
        </row>
        <row r="69">
          <cell r="C69">
            <v>150.79864821231484</v>
          </cell>
          <cell r="D69">
            <v>3.216644788493543</v>
          </cell>
          <cell r="E69">
            <v>-0.40072054715196082</v>
          </cell>
        </row>
        <row r="70">
          <cell r="C70">
            <v>167.3864995156695</v>
          </cell>
          <cell r="D70">
            <v>3.963228043902896</v>
          </cell>
          <cell r="E70">
            <v>-0.26808888709713757</v>
          </cell>
        </row>
        <row r="71">
          <cell r="C71">
            <v>185.79901446239316</v>
          </cell>
          <cell r="D71">
            <v>4.8830932728927579</v>
          </cell>
          <cell r="E71">
            <v>-0.17845242017538923</v>
          </cell>
        </row>
        <row r="72">
          <cell r="C72">
            <v>206.23690605325643</v>
          </cell>
          <cell r="D72">
            <v>6.0164592215311687</v>
          </cell>
          <cell r="E72">
            <v>-0.11837779439615169</v>
          </cell>
        </row>
        <row r="73">
          <cell r="C73">
            <v>228.92296571911467</v>
          </cell>
          <cell r="D73">
            <v>7.412879406848556</v>
          </cell>
          <cell r="E73">
            <v>-7.8344910157490663E-2</v>
          </cell>
        </row>
        <row r="74">
          <cell r="C74">
            <v>254.10449194821732</v>
          </cell>
          <cell r="D74">
            <v>9.1334087171781082</v>
          </cell>
          <cell r="E74">
            <v>-5.1770168781431244E-2</v>
          </cell>
        </row>
        <row r="75">
          <cell r="C75">
            <v>282.05598606252124</v>
          </cell>
          <cell r="D75">
            <v>11.253272880435148</v>
          </cell>
          <cell r="E75">
            <v>-3.4174659399613248E-2</v>
          </cell>
        </row>
        <row r="76">
          <cell r="C76">
            <v>313.08214452939859</v>
          </cell>
          <cell r="D76">
            <v>13.865157515984146</v>
          </cell>
          <cell r="E76">
            <v>-2.2544360486569815E-2</v>
          </cell>
        </row>
        <row r="77">
          <cell r="C77">
            <v>347.52118042763249</v>
          </cell>
          <cell r="D77">
            <v>17.083260575444076</v>
          </cell>
          <cell r="E77">
            <v>-1.4865646380347753E-2</v>
          </cell>
        </row>
        <row r="78">
          <cell r="C78">
            <v>385.74851027467207</v>
          </cell>
          <cell r="D78">
            <v>21.048285355004644</v>
          </cell>
          <cell r="E78">
            <v>-9.7996668105795742E-3</v>
          </cell>
        </row>
        <row r="79">
          <cell r="C79">
            <v>428.18084640488604</v>
          </cell>
          <cell r="D79">
            <v>25.933592385901228</v>
          </cell>
          <cell r="E79">
            <v>-6.4590373153731468E-3</v>
          </cell>
        </row>
        <row r="80">
          <cell r="C80">
            <v>475.28073950942354</v>
          </cell>
          <cell r="D80">
            <v>31.952779178668909</v>
          </cell>
          <cell r="E80">
            <v>-4.2568287497673453E-3</v>
          </cell>
        </row>
        <row r="81">
          <cell r="C81">
            <v>527.56162085546021</v>
          </cell>
          <cell r="D81">
            <v>39.36901922603797</v>
          </cell>
          <cell r="E81">
            <v>-2.8053705357331564E-3</v>
          </cell>
        </row>
        <row r="82">
          <cell r="C82">
            <v>585.59339914956092</v>
          </cell>
          <cell r="D82">
            <v>48.506568588401393</v>
          </cell>
          <cell r="E82">
            <v>-1.8488348606772889E-3</v>
          </cell>
        </row>
        <row r="83">
          <cell r="C83">
            <v>650.00867305601264</v>
          </cell>
          <cell r="D83">
            <v>59.764943157769366</v>
          </cell>
          <cell r="E83">
            <v>-1.2184982200627427E-3</v>
          </cell>
        </row>
        <row r="84">
          <cell r="C84">
            <v>721.50962709217413</v>
          </cell>
          <cell r="D84">
            <v>73.636386464687646</v>
          </cell>
          <cell r="E84">
            <v>-8.0312706153028461E-4</v>
          </cell>
        </row>
        <row r="85">
          <cell r="C85">
            <v>800.87568607231333</v>
          </cell>
          <cell r="D85">
            <v>90.727391763141682</v>
          </cell>
          <cell r="E85">
            <v>-5.2940723218717299E-4</v>
          </cell>
        </row>
        <row r="86">
          <cell r="C86">
            <v>888.97201154026789</v>
          </cell>
          <cell r="D86">
            <v>111.78521939136687</v>
          </cell>
          <cell r="E86">
            <v>-3.4902492060392499E-4</v>
          </cell>
        </row>
        <row r="87">
          <cell r="C87">
            <v>986.7589328096974</v>
          </cell>
          <cell r="D87">
            <v>137.73056881210312</v>
          </cell>
          <cell r="E87">
            <v>-2.3014452774962265E-4</v>
          </cell>
        </row>
        <row r="88">
          <cell r="C88">
            <v>1095.3024154187642</v>
          </cell>
          <cell r="D88">
            <v>169.69783383339231</v>
          </cell>
          <cell r="E88">
            <v>-1.5178963048164822E-4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E5" t="str">
            <v>White_Copper_EGWP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0">
          <cell r="M30">
            <v>46.46389053451837</v>
          </cell>
        </row>
        <row r="34">
          <cell r="F34">
            <v>0</v>
          </cell>
        </row>
        <row r="75">
          <cell r="D75">
            <v>0</v>
          </cell>
        </row>
        <row r="95">
          <cell r="F95">
            <v>22.380369450881808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D13">
            <v>273.01505908236925</v>
          </cell>
        </row>
        <row r="18">
          <cell r="A18">
            <v>0</v>
          </cell>
        </row>
        <row r="54">
          <cell r="H54">
            <v>1</v>
          </cell>
        </row>
      </sheetData>
      <sheetData sheetId="30" refreshError="1">
        <row r="51">
          <cell r="J51">
            <v>273.01505908236925</v>
          </cell>
        </row>
      </sheetData>
      <sheetData sheetId="31" refreshError="1">
        <row r="4">
          <cell r="Z4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vent entry"/>
      <sheetName val="Scouts 2010"/>
      <sheetName val="Rides 2010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 t="str">
            <v>MON</v>
          </cell>
        </row>
        <row r="2">
          <cell r="A2">
            <v>2</v>
          </cell>
          <cell r="B2" t="str">
            <v>TUE</v>
          </cell>
        </row>
        <row r="3">
          <cell r="A3">
            <v>3</v>
          </cell>
          <cell r="B3" t="str">
            <v>WED</v>
          </cell>
        </row>
        <row r="4">
          <cell r="A4">
            <v>4</v>
          </cell>
          <cell r="B4" t="str">
            <v>THU</v>
          </cell>
        </row>
        <row r="5">
          <cell r="A5">
            <v>5</v>
          </cell>
          <cell r="B5" t="str">
            <v>FRI</v>
          </cell>
        </row>
        <row r="6">
          <cell r="A6">
            <v>6</v>
          </cell>
          <cell r="B6" t="str">
            <v>SAT</v>
          </cell>
        </row>
        <row r="7">
          <cell r="A7">
            <v>7</v>
          </cell>
          <cell r="B7" t="str">
            <v>SUN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REVISED"/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L13">
            <v>18822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2011"/>
      <sheetName val="Top picks"/>
      <sheetName val="planner"/>
      <sheetName val="RUSA Completed events"/>
      <sheetName val="Repeated Events"/>
      <sheetName val="R12"/>
      <sheetName val="Ultra Randonneur"/>
      <sheetName val="R5000"/>
      <sheetName val="Monday"/>
      <sheetName val="Wednesday"/>
      <sheetName val="Friday"/>
      <sheetName val="Log 2010"/>
      <sheetName val="Log 2009"/>
      <sheetName val="Log 2008"/>
      <sheetName val="GRR 1200km"/>
      <sheetName val="Grand Canyon 678km"/>
      <sheetName val="Inputs"/>
      <sheetName val="Aggregated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  <sheetName val="RUSA Completed events"/>
      <sheetName val="Inpu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>
        <row r="13">
          <cell r="D13">
            <v>312.46156430382086</v>
          </cell>
        </row>
      </sheetData>
      <sheetData sheetId="30">
        <row r="51">
          <cell r="J51">
            <v>312.46156430382086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5"/>
  <sheetViews>
    <sheetView tabSelected="1" zoomScale="75" zoomScaleNormal="75" workbookViewId="0">
      <pane ySplit="1" topLeftCell="A2" activePane="bottomLeft" state="frozen"/>
      <selection pane="bottomLeft"/>
    </sheetView>
  </sheetViews>
  <sheetFormatPr defaultColWidth="9" defaultRowHeight="18"/>
  <cols>
    <col min="1" max="1" width="9" style="92" customWidth="1"/>
    <col min="2" max="2" width="7.375" style="91" customWidth="1"/>
    <col min="3" max="3" width="5.25" style="91" customWidth="1"/>
    <col min="4" max="4" width="6.875" style="91" customWidth="1"/>
    <col min="5" max="5" width="65.125" style="93" customWidth="1"/>
    <col min="6" max="6" width="2.625" style="93" customWidth="1"/>
    <col min="7" max="16384" width="9" style="9"/>
  </cols>
  <sheetData>
    <row r="1" spans="1:6" s="86" customFormat="1" ht="79.5" customHeight="1" thickTop="1" thickBot="1">
      <c r="A1" s="51" t="s">
        <v>2</v>
      </c>
      <c r="B1" s="52" t="s">
        <v>24</v>
      </c>
      <c r="C1" s="53" t="s">
        <v>22</v>
      </c>
      <c r="D1" s="54" t="s">
        <v>25</v>
      </c>
      <c r="E1" s="29" t="s">
        <v>30</v>
      </c>
      <c r="F1" s="78"/>
    </row>
    <row r="2" spans="1:6" s="86" customFormat="1" ht="58.5" customHeight="1" thickTop="1" thickBot="1">
      <c r="A2" s="87"/>
      <c r="B2" s="88"/>
      <c r="C2" s="27"/>
      <c r="D2" s="89"/>
      <c r="E2" s="26" t="s">
        <v>31</v>
      </c>
      <c r="F2" s="78"/>
    </row>
    <row r="3" spans="1:6" ht="18.75" thickTop="1">
      <c r="A3" s="69">
        <v>0</v>
      </c>
      <c r="B3" s="33" t="s">
        <v>1</v>
      </c>
      <c r="C3" s="23" t="s">
        <v>18</v>
      </c>
      <c r="D3" s="34">
        <v>1.9</v>
      </c>
      <c r="E3" s="55" t="s">
        <v>28</v>
      </c>
      <c r="F3" s="79"/>
    </row>
    <row r="4" spans="1:6" ht="31.5" customHeight="1">
      <c r="A4" s="56">
        <f>D3</f>
        <v>1.9</v>
      </c>
      <c r="B4" s="35" t="s">
        <v>1</v>
      </c>
      <c r="C4" s="2" t="s">
        <v>17</v>
      </c>
      <c r="D4" s="36">
        <v>11.4</v>
      </c>
      <c r="E4" s="57" t="s">
        <v>26</v>
      </c>
      <c r="F4" s="79"/>
    </row>
    <row r="5" spans="1:6">
      <c r="A5" s="56">
        <f t="shared" ref="A5:A8" si="0">A4+D4</f>
        <v>13.3</v>
      </c>
      <c r="B5" s="37" t="s">
        <v>0</v>
      </c>
      <c r="C5" s="24" t="s">
        <v>19</v>
      </c>
      <c r="D5" s="38">
        <v>36.6</v>
      </c>
      <c r="E5" s="57" t="s">
        <v>27</v>
      </c>
      <c r="F5" s="79"/>
    </row>
    <row r="6" spans="1:6" ht="18.75" thickBot="1">
      <c r="A6" s="70">
        <f>A5+D5</f>
        <v>49.900000000000006</v>
      </c>
      <c r="B6" s="39" t="s">
        <v>0</v>
      </c>
      <c r="C6" s="25" t="s">
        <v>18</v>
      </c>
      <c r="D6" s="40">
        <v>0.1</v>
      </c>
      <c r="E6" s="57" t="s">
        <v>29</v>
      </c>
      <c r="F6" s="79"/>
    </row>
    <row r="7" spans="1:6" ht="66.95" customHeight="1" thickTop="1" thickBot="1">
      <c r="A7" s="58">
        <f t="shared" si="0"/>
        <v>50.000000000000007</v>
      </c>
      <c r="B7" s="41" t="s">
        <v>0</v>
      </c>
      <c r="C7" s="32" t="s">
        <v>16</v>
      </c>
      <c r="D7" s="42">
        <v>0</v>
      </c>
      <c r="E7" s="30" t="s">
        <v>46</v>
      </c>
      <c r="F7" s="80"/>
    </row>
    <row r="8" spans="1:6">
      <c r="A8" s="69">
        <f t="shared" si="0"/>
        <v>50.000000000000007</v>
      </c>
      <c r="B8" s="33" t="s">
        <v>0</v>
      </c>
      <c r="C8" s="23" t="s">
        <v>18</v>
      </c>
      <c r="D8" s="34">
        <v>0.1</v>
      </c>
      <c r="E8" s="59" t="s">
        <v>47</v>
      </c>
      <c r="F8" s="81"/>
    </row>
    <row r="9" spans="1:6">
      <c r="A9" s="56">
        <f>A8+D8</f>
        <v>50.100000000000009</v>
      </c>
      <c r="B9" s="37" t="s">
        <v>1</v>
      </c>
      <c r="C9" s="24" t="s">
        <v>17</v>
      </c>
      <c r="D9" s="38">
        <v>0</v>
      </c>
      <c r="E9" s="60" t="s">
        <v>32</v>
      </c>
      <c r="F9" s="81"/>
    </row>
    <row r="10" spans="1:6">
      <c r="A10" s="56">
        <f>A9+D9</f>
        <v>50.100000000000009</v>
      </c>
      <c r="B10" s="37" t="s">
        <v>1</v>
      </c>
      <c r="C10" s="24" t="s">
        <v>15</v>
      </c>
      <c r="D10" s="38">
        <v>43</v>
      </c>
      <c r="E10" s="60" t="s">
        <v>29</v>
      </c>
      <c r="F10" s="81"/>
    </row>
    <row r="11" spans="1:6" ht="18.75">
      <c r="A11" s="68"/>
      <c r="B11" s="43"/>
      <c r="C11" s="28"/>
      <c r="D11" s="44"/>
      <c r="E11" s="61" t="s">
        <v>51</v>
      </c>
      <c r="F11" s="82"/>
    </row>
    <row r="12" spans="1:6" ht="18.75" thickBot="1">
      <c r="A12" s="71">
        <f>A10+D10</f>
        <v>93.100000000000009</v>
      </c>
      <c r="B12" s="39" t="s">
        <v>1</v>
      </c>
      <c r="C12" s="25" t="s">
        <v>16</v>
      </c>
      <c r="D12" s="40">
        <v>0</v>
      </c>
      <c r="E12" s="62" t="s">
        <v>33</v>
      </c>
      <c r="F12" s="81"/>
    </row>
    <row r="13" spans="1:6" ht="51" customHeight="1" thickTop="1" thickBot="1">
      <c r="A13" s="58">
        <f>A12+D12</f>
        <v>93.100000000000009</v>
      </c>
      <c r="B13" s="41" t="s">
        <v>23</v>
      </c>
      <c r="C13" s="32"/>
      <c r="D13" s="42"/>
      <c r="E13" s="30" t="s">
        <v>35</v>
      </c>
      <c r="F13" s="80"/>
    </row>
    <row r="14" spans="1:6">
      <c r="A14" s="69">
        <f>A12</f>
        <v>93.100000000000009</v>
      </c>
      <c r="B14" s="33" t="s">
        <v>1</v>
      </c>
      <c r="C14" s="23" t="s">
        <v>16</v>
      </c>
      <c r="D14" s="34">
        <v>31.7</v>
      </c>
      <c r="E14" s="62" t="s">
        <v>33</v>
      </c>
      <c r="F14" s="81"/>
    </row>
    <row r="15" spans="1:6" ht="76.5" customHeight="1">
      <c r="A15" s="70">
        <f>A14+D14</f>
        <v>124.80000000000001</v>
      </c>
      <c r="B15" s="39" t="s">
        <v>1</v>
      </c>
      <c r="C15" s="25" t="s">
        <v>20</v>
      </c>
      <c r="D15" s="40">
        <v>25.8</v>
      </c>
      <c r="E15" s="67" t="s">
        <v>48</v>
      </c>
      <c r="F15" s="79"/>
    </row>
    <row r="16" spans="1:6" ht="19.5" thickBot="1">
      <c r="A16" s="72" t="s">
        <v>34</v>
      </c>
      <c r="B16" s="45"/>
      <c r="C16" s="31"/>
      <c r="D16" s="46"/>
      <c r="E16" s="63" t="s">
        <v>49</v>
      </c>
      <c r="F16" s="82"/>
    </row>
    <row r="17" spans="1:6" ht="69" customHeight="1" thickTop="1" thickBot="1">
      <c r="A17" s="58">
        <f>A15+D15</f>
        <v>150.60000000000002</v>
      </c>
      <c r="B17" s="41" t="s">
        <v>0</v>
      </c>
      <c r="C17" s="32" t="s">
        <v>21</v>
      </c>
      <c r="D17" s="47">
        <v>0.1</v>
      </c>
      <c r="E17" s="30" t="s">
        <v>50</v>
      </c>
      <c r="F17" s="80"/>
    </row>
    <row r="18" spans="1:6" ht="31.5">
      <c r="A18" s="64">
        <f t="shared" ref="A18:A26" si="1">A17+D17</f>
        <v>150.70000000000002</v>
      </c>
      <c r="B18" s="48" t="s">
        <v>1</v>
      </c>
      <c r="C18" s="1" t="s">
        <v>20</v>
      </c>
      <c r="D18" s="49">
        <v>0.2</v>
      </c>
      <c r="E18" s="65" t="s">
        <v>42</v>
      </c>
      <c r="F18" s="83"/>
    </row>
    <row r="19" spans="1:6" ht="63">
      <c r="A19" s="66">
        <f t="shared" si="1"/>
        <v>150.9</v>
      </c>
      <c r="B19" s="35" t="s">
        <v>1</v>
      </c>
      <c r="C19" s="2" t="s">
        <v>19</v>
      </c>
      <c r="D19" s="50">
        <v>10.6</v>
      </c>
      <c r="E19" s="67" t="s">
        <v>44</v>
      </c>
      <c r="F19" s="79"/>
    </row>
    <row r="20" spans="1:6">
      <c r="A20" s="66">
        <f t="shared" si="1"/>
        <v>161.5</v>
      </c>
      <c r="B20" s="35" t="s">
        <v>0</v>
      </c>
      <c r="C20" s="2" t="s">
        <v>18</v>
      </c>
      <c r="D20" s="50">
        <v>0.5</v>
      </c>
      <c r="E20" s="65" t="s">
        <v>36</v>
      </c>
      <c r="F20" s="83"/>
    </row>
    <row r="21" spans="1:6">
      <c r="A21" s="66">
        <f t="shared" si="1"/>
        <v>162</v>
      </c>
      <c r="B21" s="35" t="s">
        <v>0</v>
      </c>
      <c r="C21" s="2" t="s">
        <v>18</v>
      </c>
      <c r="D21" s="50">
        <v>15.4</v>
      </c>
      <c r="E21" s="65" t="s">
        <v>37</v>
      </c>
      <c r="F21" s="83"/>
    </row>
    <row r="22" spans="1:6">
      <c r="A22" s="66">
        <f t="shared" si="1"/>
        <v>177.4</v>
      </c>
      <c r="B22" s="35" t="s">
        <v>0</v>
      </c>
      <c r="C22" s="2" t="s">
        <v>16</v>
      </c>
      <c r="D22" s="50">
        <v>0.4</v>
      </c>
      <c r="E22" s="65" t="s">
        <v>38</v>
      </c>
      <c r="F22" s="83"/>
    </row>
    <row r="23" spans="1:6">
      <c r="A23" s="66">
        <f t="shared" si="1"/>
        <v>177.8</v>
      </c>
      <c r="B23" s="35" t="s">
        <v>1</v>
      </c>
      <c r="C23" s="2" t="s">
        <v>18</v>
      </c>
      <c r="D23" s="50">
        <v>1.2</v>
      </c>
      <c r="E23" s="65" t="s">
        <v>43</v>
      </c>
      <c r="F23" s="83"/>
    </row>
    <row r="24" spans="1:6">
      <c r="A24" s="66">
        <f t="shared" si="1"/>
        <v>179</v>
      </c>
      <c r="B24" s="35" t="s">
        <v>0</v>
      </c>
      <c r="C24" s="2" t="s">
        <v>16</v>
      </c>
      <c r="D24" s="50">
        <v>8.1999999999999993</v>
      </c>
      <c r="E24" s="65" t="s">
        <v>40</v>
      </c>
      <c r="F24" s="83"/>
    </row>
    <row r="25" spans="1:6">
      <c r="A25" s="66">
        <f t="shared" si="1"/>
        <v>187.2</v>
      </c>
      <c r="B25" s="35" t="s">
        <v>1</v>
      </c>
      <c r="C25" s="2" t="s">
        <v>18</v>
      </c>
      <c r="D25" s="50">
        <v>0.1</v>
      </c>
      <c r="E25" s="65" t="s">
        <v>41</v>
      </c>
      <c r="F25" s="83"/>
    </row>
    <row r="26" spans="1:6" ht="18.75" thickBot="1">
      <c r="A26" s="66">
        <f t="shared" si="1"/>
        <v>187.29999999999998</v>
      </c>
      <c r="B26" s="35" t="s">
        <v>1</v>
      </c>
      <c r="C26" s="2" t="s">
        <v>17</v>
      </c>
      <c r="D26" s="50">
        <v>0</v>
      </c>
      <c r="E26" s="65" t="s">
        <v>39</v>
      </c>
      <c r="F26" s="83"/>
    </row>
    <row r="27" spans="1:6" ht="49.5" thickTop="1" thickBot="1">
      <c r="A27" s="73"/>
      <c r="B27" s="74"/>
      <c r="C27" s="75"/>
      <c r="D27" s="76"/>
      <c r="E27" s="77" t="s">
        <v>45</v>
      </c>
      <c r="F27" s="78"/>
    </row>
    <row r="28" spans="1:6" ht="15.75">
      <c r="A28" s="98"/>
      <c r="B28" s="99"/>
      <c r="C28" s="99"/>
      <c r="D28" s="99"/>
      <c r="E28" s="100"/>
      <c r="F28" s="84"/>
    </row>
    <row r="29" spans="1:6">
      <c r="A29" s="101" t="s">
        <v>52</v>
      </c>
      <c r="B29" s="102"/>
      <c r="C29" s="102"/>
      <c r="D29" s="102"/>
      <c r="E29" s="103"/>
      <c r="F29" s="85"/>
    </row>
    <row r="30" spans="1:6" ht="16.5" thickBot="1">
      <c r="A30" s="95"/>
      <c r="B30" s="96"/>
      <c r="C30" s="96"/>
      <c r="D30" s="96"/>
      <c r="E30" s="97"/>
      <c r="F30" s="84"/>
    </row>
    <row r="31" spans="1:6" ht="15">
      <c r="A31" s="90"/>
      <c r="E31" s="91"/>
      <c r="F31" s="91"/>
    </row>
    <row r="32" spans="1:6" ht="15">
      <c r="A32" s="90"/>
      <c r="E32" s="91"/>
      <c r="F32" s="91"/>
    </row>
    <row r="33" spans="1:6" ht="54" customHeight="1">
      <c r="A33" s="90"/>
      <c r="E33" s="91"/>
      <c r="F33" s="91"/>
    </row>
    <row r="34" spans="1:6" ht="15">
      <c r="A34" s="90"/>
      <c r="E34" s="91"/>
      <c r="F34" s="91"/>
    </row>
    <row r="35" spans="1:6" ht="15">
      <c r="A35" s="90"/>
      <c r="E35" s="91"/>
      <c r="F35" s="91"/>
    </row>
    <row r="36" spans="1:6" ht="15">
      <c r="A36" s="90"/>
      <c r="E36" s="91"/>
      <c r="F36" s="91"/>
    </row>
    <row r="40" spans="1:6" ht="47.45" customHeight="1"/>
    <row r="42" spans="1:6" ht="18.600000000000001" customHeight="1"/>
    <row r="43" spans="1:6" s="94" customFormat="1">
      <c r="A43" s="92"/>
      <c r="B43" s="91"/>
      <c r="C43" s="91"/>
      <c r="D43" s="91"/>
      <c r="E43" s="93"/>
      <c r="F43" s="93"/>
    </row>
    <row r="44" spans="1:6" s="22" customFormat="1">
      <c r="A44" s="92"/>
      <c r="B44" s="91"/>
      <c r="C44" s="91"/>
      <c r="D44" s="91"/>
      <c r="E44" s="93"/>
      <c r="F44" s="93"/>
    </row>
    <row r="45" spans="1:6" s="22" customFormat="1">
      <c r="A45" s="92"/>
      <c r="B45" s="91"/>
      <c r="C45" s="91"/>
      <c r="D45" s="91"/>
      <c r="E45" s="93"/>
      <c r="F45" s="93"/>
    </row>
  </sheetData>
  <mergeCells count="3">
    <mergeCell ref="A30:E30"/>
    <mergeCell ref="A28:E28"/>
    <mergeCell ref="A29:E29"/>
  </mergeCells>
  <printOptions horizontalCentered="1" verticalCentered="1"/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topLeftCell="D1" workbookViewId="0">
      <selection activeCell="T10" sqref="T10"/>
    </sheetView>
  </sheetViews>
  <sheetFormatPr defaultColWidth="9" defaultRowHeight="12.75"/>
  <cols>
    <col min="1" max="1" width="4" style="9" bestFit="1" customWidth="1"/>
    <col min="2" max="2" width="43.125" style="9" bestFit="1" customWidth="1"/>
    <col min="3" max="3" width="32.625" style="9" bestFit="1" customWidth="1"/>
    <col min="4" max="4" width="10.375" style="9" bestFit="1" customWidth="1"/>
    <col min="5" max="5" width="6.625" style="10" customWidth="1"/>
    <col min="6" max="6" width="6.625" style="9" customWidth="1"/>
    <col min="7" max="7" width="10.375" style="9" bestFit="1" customWidth="1"/>
    <col min="8" max="8" width="5.625" style="10" customWidth="1"/>
    <col min="9" max="9" width="5.125" style="10" customWidth="1"/>
    <col min="10" max="10" width="8.375" style="9" customWidth="1"/>
    <col min="11" max="24" width="4.625" style="9" customWidth="1"/>
    <col min="25" max="16384" width="9" style="9"/>
  </cols>
  <sheetData>
    <row r="2" spans="1:27" s="5" customForma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3" t="s">
        <v>9</v>
      </c>
      <c r="H2" s="3" t="s">
        <v>10</v>
      </c>
      <c r="I2" s="3" t="s">
        <v>11</v>
      </c>
      <c r="O2" s="6">
        <v>34</v>
      </c>
      <c r="P2" s="6">
        <v>32</v>
      </c>
      <c r="Q2" s="6">
        <v>30</v>
      </c>
      <c r="R2" s="6">
        <v>28</v>
      </c>
      <c r="S2" s="6">
        <v>26</v>
      </c>
      <c r="T2" s="6">
        <v>15</v>
      </c>
      <c r="U2" s="6">
        <v>15</v>
      </c>
      <c r="V2" s="6">
        <v>15</v>
      </c>
      <c r="W2" s="6">
        <v>11.428000000000001</v>
      </c>
      <c r="X2" s="6">
        <v>13.333333333333334</v>
      </c>
      <c r="Y2" s="7">
        <v>0</v>
      </c>
      <c r="Z2" s="8">
        <v>15</v>
      </c>
      <c r="AA2" s="8">
        <v>34</v>
      </c>
    </row>
    <row r="3" spans="1:27" s="5" customFormat="1">
      <c r="A3" s="9">
        <v>1</v>
      </c>
      <c r="B3" s="9"/>
      <c r="C3" s="9"/>
      <c r="D3" s="9"/>
      <c r="E3" s="21">
        <v>0</v>
      </c>
      <c r="F3" s="11">
        <f t="shared" ref="F3:F9" si="0">ROUND(CONVERT(E3,"mi","km"),0)</f>
        <v>0</v>
      </c>
      <c r="G3" s="9"/>
      <c r="H3" s="12">
        <v>0.3125</v>
      </c>
      <c r="I3" s="13">
        <f t="shared" ref="I3:I10" si="1">CONCATENATE(TRUNC(SUM(T3:X3)),":",ROUND((SUM(T3:X3)-TRUNC(SUM(T3:X3)))*60,0))+H$3</f>
        <v>0.35416666666666669</v>
      </c>
      <c r="O3" s="6"/>
      <c r="P3" s="14"/>
      <c r="Q3" s="14"/>
      <c r="R3" s="14"/>
      <c r="S3" s="14"/>
      <c r="T3" s="15">
        <v>1</v>
      </c>
      <c r="U3" s="6"/>
      <c r="V3" s="6"/>
      <c r="W3" s="6"/>
      <c r="X3" s="6"/>
      <c r="Y3" s="7">
        <v>200.1</v>
      </c>
      <c r="Z3" s="8">
        <v>15</v>
      </c>
      <c r="AA3" s="8">
        <v>32</v>
      </c>
    </row>
    <row r="4" spans="1:27">
      <c r="A4" s="9">
        <v>2</v>
      </c>
      <c r="E4" s="21" t="e">
        <f>'CUE Sheet'!#REF!</f>
        <v>#REF!</v>
      </c>
      <c r="F4" s="11" t="e">
        <f t="shared" si="0"/>
        <v>#REF!</v>
      </c>
      <c r="G4" s="9" t="s">
        <v>12</v>
      </c>
      <c r="H4" s="16" t="e">
        <f t="shared" ref="H4:H10" si="2">CONCATENATE(TRUNC(SUM(O4:S4)),":",ROUND((SUM(O4:S4)-TRUNC(SUM(O4:S4)))*60,0))+H$3</f>
        <v>#REF!</v>
      </c>
      <c r="I4" s="13" t="e">
        <f t="shared" si="1"/>
        <v>#REF!</v>
      </c>
      <c r="K4" s="11" t="e">
        <f>E4-E3</f>
        <v>#REF!</v>
      </c>
      <c r="O4" s="8" t="e">
        <f t="shared" ref="O4:O13" si="3">IF($F4&lt;=200,$F4/O$2,200/O$2)</f>
        <v>#REF!</v>
      </c>
      <c r="P4" s="8" t="e">
        <f t="shared" ref="P4:P13" si="4">IF($F4&lt;200,0,IF($F4&lt;=400,($F4-200)/P$2,200/P$2))</f>
        <v>#REF!</v>
      </c>
      <c r="Q4" s="8" t="e">
        <f t="shared" ref="Q4:Q13" si="5">IF($F4&lt;400,0,IF($F4&lt;=600,($F4-400)/Q$2,200/Q$2))</f>
        <v>#REF!</v>
      </c>
      <c r="R4" s="8" t="e">
        <f t="shared" ref="R4:R13" si="6">IF($F4&lt;600,0,IF($F4&lt;=1000,($F4-600)/R$2,400/R$2))</f>
        <v>#REF!</v>
      </c>
      <c r="S4" s="8" t="e">
        <f t="shared" ref="S4:S13" si="7">IF($F4&lt;1000,0,($F4-1000)/S$2)</f>
        <v>#REF!</v>
      </c>
      <c r="T4" s="8" t="e">
        <f t="shared" ref="T4:T13" si="8">IF($F4&lt;=200,$F4/T$2,200/T$2)</f>
        <v>#REF!</v>
      </c>
      <c r="U4" s="8" t="e">
        <f t="shared" ref="U4:U13" si="9">IF($F4&lt;200,0,IF($F4&lt;=400,($F4-200)/U$2,200/U$2))</f>
        <v>#REF!</v>
      </c>
      <c r="V4" s="8" t="e">
        <f t="shared" ref="V4:V13" si="10">IF($F4&lt;400,0,IF($F4&lt;=600,($F4-400)/V$2,200/V$2))</f>
        <v>#REF!</v>
      </c>
      <c r="W4" s="8" t="e">
        <f t="shared" ref="W4:W13" si="11">IF($F4&lt;600,0,IF($F4&lt;=1000,($F4-600)/W$2,400/W$2))</f>
        <v>#REF!</v>
      </c>
      <c r="X4" s="8" t="e">
        <f t="shared" ref="X4:X13" si="12">IF($F4&lt;1000,0,($F4-1000)/X$2)</f>
        <v>#REF!</v>
      </c>
      <c r="Y4" s="7">
        <v>400.1</v>
      </c>
      <c r="Z4" s="8">
        <v>15</v>
      </c>
      <c r="AA4" s="8">
        <v>30</v>
      </c>
    </row>
    <row r="5" spans="1:27">
      <c r="A5" s="9">
        <v>3</v>
      </c>
      <c r="E5" s="21" t="e">
        <f>'CUE Sheet'!#REF!</f>
        <v>#REF!</v>
      </c>
      <c r="F5" s="11" t="e">
        <f t="shared" si="0"/>
        <v>#REF!</v>
      </c>
      <c r="H5" s="13" t="e">
        <f t="shared" si="2"/>
        <v>#REF!</v>
      </c>
      <c r="I5" s="13" t="e">
        <f t="shared" si="1"/>
        <v>#REF!</v>
      </c>
      <c r="K5" s="11" t="e">
        <f t="shared" ref="K5:K10" si="13">E5-E4</f>
        <v>#REF!</v>
      </c>
      <c r="O5" s="8" t="e">
        <f t="shared" si="3"/>
        <v>#REF!</v>
      </c>
      <c r="P5" s="8" t="e">
        <f t="shared" si="4"/>
        <v>#REF!</v>
      </c>
      <c r="Q5" s="8" t="e">
        <f t="shared" si="5"/>
        <v>#REF!</v>
      </c>
      <c r="R5" s="8" t="e">
        <f t="shared" si="6"/>
        <v>#REF!</v>
      </c>
      <c r="S5" s="8" t="e">
        <f t="shared" si="7"/>
        <v>#REF!</v>
      </c>
      <c r="T5" s="8" t="e">
        <f t="shared" si="8"/>
        <v>#REF!</v>
      </c>
      <c r="U5" s="8" t="e">
        <f t="shared" si="9"/>
        <v>#REF!</v>
      </c>
      <c r="V5" s="8" t="e">
        <f t="shared" si="10"/>
        <v>#REF!</v>
      </c>
      <c r="W5" s="8" t="e">
        <f t="shared" si="11"/>
        <v>#REF!</v>
      </c>
      <c r="X5" s="8" t="e">
        <f t="shared" si="12"/>
        <v>#REF!</v>
      </c>
      <c r="Y5" s="7">
        <v>600.1</v>
      </c>
      <c r="Z5" s="17">
        <v>11.428000000000001</v>
      </c>
      <c r="AA5" s="8">
        <v>28</v>
      </c>
    </row>
    <row r="6" spans="1:27">
      <c r="A6" s="9">
        <v>4</v>
      </c>
      <c r="E6" s="21" t="e">
        <f>'CUE Sheet'!#REF!</f>
        <v>#REF!</v>
      </c>
      <c r="F6" s="11" t="e">
        <f t="shared" si="0"/>
        <v>#REF!</v>
      </c>
      <c r="G6" s="9" t="s">
        <v>13</v>
      </c>
      <c r="H6" s="13" t="e">
        <f t="shared" si="2"/>
        <v>#REF!</v>
      </c>
      <c r="I6" s="13" t="e">
        <f t="shared" si="1"/>
        <v>#REF!</v>
      </c>
      <c r="K6" s="11" t="e">
        <f t="shared" si="13"/>
        <v>#REF!</v>
      </c>
      <c r="O6" s="8" t="e">
        <f t="shared" si="3"/>
        <v>#REF!</v>
      </c>
      <c r="P6" s="8" t="e">
        <f t="shared" si="4"/>
        <v>#REF!</v>
      </c>
      <c r="Q6" s="8" t="e">
        <f t="shared" si="5"/>
        <v>#REF!</v>
      </c>
      <c r="R6" s="8" t="e">
        <f t="shared" si="6"/>
        <v>#REF!</v>
      </c>
      <c r="S6" s="8" t="e">
        <f t="shared" si="7"/>
        <v>#REF!</v>
      </c>
      <c r="T6" s="8" t="e">
        <f t="shared" si="8"/>
        <v>#REF!</v>
      </c>
      <c r="U6" s="8" t="e">
        <f t="shared" si="9"/>
        <v>#REF!</v>
      </c>
      <c r="V6" s="8" t="e">
        <f t="shared" si="10"/>
        <v>#REF!</v>
      </c>
      <c r="W6" s="8" t="e">
        <f t="shared" si="11"/>
        <v>#REF!</v>
      </c>
      <c r="X6" s="8" t="e">
        <f t="shared" si="12"/>
        <v>#REF!</v>
      </c>
      <c r="Y6" s="7">
        <v>1000.1</v>
      </c>
      <c r="Z6" s="17">
        <f>13+1/3</f>
        <v>13.333333333333334</v>
      </c>
      <c r="AA6" s="8">
        <v>26</v>
      </c>
    </row>
    <row r="7" spans="1:27">
      <c r="A7" s="9">
        <v>5</v>
      </c>
      <c r="E7" s="21" t="e">
        <f>'CUE Sheet'!#REF!</f>
        <v>#REF!</v>
      </c>
      <c r="F7" s="11" t="e">
        <f t="shared" si="0"/>
        <v>#REF!</v>
      </c>
      <c r="G7" s="18"/>
      <c r="H7" s="13" t="e">
        <f t="shared" si="2"/>
        <v>#REF!</v>
      </c>
      <c r="I7" s="20" t="e">
        <f t="shared" si="1"/>
        <v>#REF!</v>
      </c>
      <c r="K7" s="11" t="e">
        <f t="shared" si="13"/>
        <v>#REF!</v>
      </c>
      <c r="O7" s="8" t="e">
        <f t="shared" si="3"/>
        <v>#REF!</v>
      </c>
      <c r="P7" s="8" t="e">
        <f t="shared" si="4"/>
        <v>#REF!</v>
      </c>
      <c r="Q7" s="8" t="e">
        <f t="shared" si="5"/>
        <v>#REF!</v>
      </c>
      <c r="R7" s="8" t="e">
        <f t="shared" si="6"/>
        <v>#REF!</v>
      </c>
      <c r="S7" s="8" t="e">
        <f t="shared" si="7"/>
        <v>#REF!</v>
      </c>
      <c r="T7" s="8" t="e">
        <f t="shared" si="8"/>
        <v>#REF!</v>
      </c>
      <c r="U7" s="8" t="e">
        <f t="shared" si="9"/>
        <v>#REF!</v>
      </c>
      <c r="V7" s="8" t="e">
        <f t="shared" si="10"/>
        <v>#REF!</v>
      </c>
      <c r="W7" s="8" t="e">
        <f t="shared" si="11"/>
        <v>#REF!</v>
      </c>
      <c r="X7" s="8" t="e">
        <f t="shared" si="12"/>
        <v>#REF!</v>
      </c>
    </row>
    <row r="8" spans="1:27">
      <c r="A8" s="9">
        <v>6</v>
      </c>
      <c r="E8" s="21" t="e">
        <f>'CUE Sheet'!#REF!</f>
        <v>#REF!</v>
      </c>
      <c r="F8" s="11" t="e">
        <f t="shared" si="0"/>
        <v>#REF!</v>
      </c>
      <c r="G8" s="9" t="s">
        <v>14</v>
      </c>
      <c r="H8" s="13" t="e">
        <f t="shared" si="2"/>
        <v>#REF!</v>
      </c>
      <c r="I8" s="20" t="e">
        <f t="shared" si="1"/>
        <v>#REF!</v>
      </c>
      <c r="K8" s="11" t="e">
        <f t="shared" si="13"/>
        <v>#REF!</v>
      </c>
      <c r="O8" s="8" t="e">
        <f t="shared" si="3"/>
        <v>#REF!</v>
      </c>
      <c r="P8" s="8" t="e">
        <f t="shared" si="4"/>
        <v>#REF!</v>
      </c>
      <c r="Q8" s="8" t="e">
        <f t="shared" si="5"/>
        <v>#REF!</v>
      </c>
      <c r="R8" s="8" t="e">
        <f t="shared" si="6"/>
        <v>#REF!</v>
      </c>
      <c r="S8" s="8" t="e">
        <f t="shared" si="7"/>
        <v>#REF!</v>
      </c>
      <c r="T8" s="8" t="e">
        <f t="shared" si="8"/>
        <v>#REF!</v>
      </c>
      <c r="U8" s="8" t="e">
        <f t="shared" si="9"/>
        <v>#REF!</v>
      </c>
      <c r="V8" s="8" t="e">
        <f t="shared" si="10"/>
        <v>#REF!</v>
      </c>
      <c r="W8" s="8" t="e">
        <f t="shared" si="11"/>
        <v>#REF!</v>
      </c>
      <c r="X8" s="8" t="e">
        <f t="shared" si="12"/>
        <v>#REF!</v>
      </c>
    </row>
    <row r="9" spans="1:27">
      <c r="A9" s="9">
        <v>7</v>
      </c>
      <c r="E9" s="21" t="e">
        <f>'CUE Sheet'!#REF!</f>
        <v>#REF!</v>
      </c>
      <c r="F9" s="11" t="e">
        <f t="shared" si="0"/>
        <v>#REF!</v>
      </c>
      <c r="G9" s="9" t="s">
        <v>14</v>
      </c>
      <c r="H9" s="13" t="e">
        <f t="shared" si="2"/>
        <v>#REF!</v>
      </c>
      <c r="I9" s="20" t="e">
        <f t="shared" si="1"/>
        <v>#REF!</v>
      </c>
      <c r="K9" s="11" t="e">
        <f t="shared" si="13"/>
        <v>#REF!</v>
      </c>
      <c r="O9" s="8" t="e">
        <f t="shared" si="3"/>
        <v>#REF!</v>
      </c>
      <c r="P9" s="8" t="e">
        <f t="shared" si="4"/>
        <v>#REF!</v>
      </c>
      <c r="Q9" s="8" t="e">
        <f t="shared" si="5"/>
        <v>#REF!</v>
      </c>
      <c r="R9" s="8" t="e">
        <f t="shared" si="6"/>
        <v>#REF!</v>
      </c>
      <c r="S9" s="8" t="e">
        <f t="shared" si="7"/>
        <v>#REF!</v>
      </c>
      <c r="T9" s="8" t="e">
        <f t="shared" si="8"/>
        <v>#REF!</v>
      </c>
      <c r="U9" s="8" t="e">
        <f t="shared" si="9"/>
        <v>#REF!</v>
      </c>
      <c r="V9" s="8" t="e">
        <f t="shared" si="10"/>
        <v>#REF!</v>
      </c>
      <c r="W9" s="8" t="e">
        <f t="shared" si="11"/>
        <v>#REF!</v>
      </c>
      <c r="X9" s="8" t="e">
        <f t="shared" si="12"/>
        <v>#REF!</v>
      </c>
    </row>
    <row r="10" spans="1:27">
      <c r="A10" s="9">
        <v>8</v>
      </c>
      <c r="E10" s="21" t="e">
        <f>'CUE Sheet'!#REF!</f>
        <v>#REF!</v>
      </c>
      <c r="F10" s="19">
        <v>200</v>
      </c>
      <c r="H10" s="13">
        <f t="shared" si="2"/>
        <v>0.55763888888888891</v>
      </c>
      <c r="I10" s="20">
        <f t="shared" si="1"/>
        <v>0.86805555555555558</v>
      </c>
      <c r="K10" s="11" t="e">
        <f t="shared" si="13"/>
        <v>#REF!</v>
      </c>
      <c r="O10" s="8">
        <f t="shared" si="3"/>
        <v>5.882352941176471</v>
      </c>
      <c r="P10" s="8">
        <f t="shared" si="4"/>
        <v>0</v>
      </c>
      <c r="Q10" s="8">
        <f t="shared" si="5"/>
        <v>0</v>
      </c>
      <c r="R10" s="8">
        <f t="shared" si="6"/>
        <v>0</v>
      </c>
      <c r="S10" s="8">
        <f t="shared" si="7"/>
        <v>0</v>
      </c>
      <c r="T10" s="8">
        <f t="shared" si="8"/>
        <v>13.333333333333334</v>
      </c>
      <c r="U10" s="8">
        <f t="shared" si="9"/>
        <v>0</v>
      </c>
      <c r="V10" s="8">
        <f t="shared" si="10"/>
        <v>0</v>
      </c>
      <c r="W10" s="8">
        <f t="shared" si="11"/>
        <v>0</v>
      </c>
      <c r="X10" s="8">
        <f t="shared" si="12"/>
        <v>0</v>
      </c>
    </row>
    <row r="11" spans="1:27">
      <c r="A11" s="9">
        <v>9</v>
      </c>
      <c r="E11" s="21"/>
      <c r="F11" s="11"/>
      <c r="H11" s="13"/>
      <c r="I11" s="20"/>
      <c r="K11" s="11"/>
      <c r="O11" s="8">
        <f t="shared" si="3"/>
        <v>0</v>
      </c>
      <c r="P11" s="8">
        <f t="shared" si="4"/>
        <v>0</v>
      </c>
      <c r="Q11" s="8">
        <f t="shared" si="5"/>
        <v>0</v>
      </c>
      <c r="R11" s="8">
        <f t="shared" si="6"/>
        <v>0</v>
      </c>
      <c r="S11" s="8">
        <f t="shared" si="7"/>
        <v>0</v>
      </c>
      <c r="T11" s="8">
        <f t="shared" si="8"/>
        <v>0</v>
      </c>
      <c r="U11" s="8">
        <f t="shared" si="9"/>
        <v>0</v>
      </c>
      <c r="V11" s="8">
        <f t="shared" si="10"/>
        <v>0</v>
      </c>
      <c r="W11" s="8">
        <f t="shared" si="11"/>
        <v>0</v>
      </c>
      <c r="X11" s="8">
        <f t="shared" si="12"/>
        <v>0</v>
      </c>
    </row>
    <row r="12" spans="1:27">
      <c r="A12" s="9">
        <v>10</v>
      </c>
      <c r="E12" s="21"/>
      <c r="F12" s="11"/>
      <c r="H12" s="13"/>
      <c r="I12" s="20"/>
      <c r="K12" s="11"/>
      <c r="L12" s="10"/>
      <c r="O12" s="8">
        <f t="shared" si="3"/>
        <v>0</v>
      </c>
      <c r="P12" s="8">
        <f t="shared" si="4"/>
        <v>0</v>
      </c>
      <c r="Q12" s="8">
        <f t="shared" si="5"/>
        <v>0</v>
      </c>
      <c r="R12" s="8">
        <f t="shared" si="6"/>
        <v>0</v>
      </c>
      <c r="S12" s="8">
        <f t="shared" si="7"/>
        <v>0</v>
      </c>
      <c r="T12" s="8">
        <f t="shared" si="8"/>
        <v>0</v>
      </c>
      <c r="U12" s="8">
        <f t="shared" si="9"/>
        <v>0</v>
      </c>
      <c r="V12" s="8">
        <f t="shared" si="10"/>
        <v>0</v>
      </c>
      <c r="W12" s="8">
        <f t="shared" si="11"/>
        <v>0</v>
      </c>
      <c r="X12" s="8">
        <f t="shared" si="12"/>
        <v>0</v>
      </c>
    </row>
    <row r="13" spans="1:27">
      <c r="A13" s="9">
        <v>11</v>
      </c>
      <c r="E13" s="21"/>
      <c r="F13" s="19"/>
      <c r="H13" s="13"/>
      <c r="I13" s="20"/>
      <c r="K13" s="11"/>
      <c r="O13" s="8">
        <f t="shared" si="3"/>
        <v>0</v>
      </c>
      <c r="P13" s="8">
        <f t="shared" si="4"/>
        <v>0</v>
      </c>
      <c r="Q13" s="8">
        <f t="shared" si="5"/>
        <v>0</v>
      </c>
      <c r="R13" s="8">
        <f t="shared" si="6"/>
        <v>0</v>
      </c>
      <c r="S13" s="8">
        <f t="shared" si="7"/>
        <v>0</v>
      </c>
      <c r="T13" s="8">
        <f t="shared" si="8"/>
        <v>0</v>
      </c>
      <c r="U13" s="8">
        <f t="shared" si="9"/>
        <v>0</v>
      </c>
      <c r="V13" s="8">
        <f t="shared" si="10"/>
        <v>0</v>
      </c>
      <c r="W13" s="8">
        <f t="shared" si="11"/>
        <v>0</v>
      </c>
      <c r="X13" s="8">
        <f t="shared" si="12"/>
        <v>0</v>
      </c>
    </row>
    <row r="14" spans="1:27">
      <c r="A14" s="9">
        <v>12</v>
      </c>
      <c r="E14" s="21"/>
      <c r="F14" s="10"/>
      <c r="J14" s="10"/>
    </row>
    <row r="15" spans="1:27">
      <c r="A15" s="9">
        <v>13</v>
      </c>
      <c r="E15" s="22"/>
    </row>
    <row r="16" spans="1:27">
      <c r="A16" s="9">
        <v>14</v>
      </c>
      <c r="E16" s="21"/>
    </row>
    <row r="17" spans="1:6">
      <c r="A17" s="9">
        <v>15</v>
      </c>
      <c r="E17" s="21"/>
      <c r="F1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CUE Sheet</vt:lpstr>
      <vt:lpstr>Sheet1 (2)</vt:lpstr>
      <vt:lpstr>'CUE Sheet'!Print_Area</vt:lpstr>
    </vt:vector>
  </TitlesOfParts>
  <Company>Caremark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Mike</cp:lastModifiedBy>
  <cp:lastPrinted>2017-02-03T14:16:56Z</cp:lastPrinted>
  <dcterms:created xsi:type="dcterms:W3CDTF">2012-05-09T19:43:25Z</dcterms:created>
  <dcterms:modified xsi:type="dcterms:W3CDTF">2017-02-03T14:17:20Z</dcterms:modified>
</cp:coreProperties>
</file>