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s\Documents\My Web Sites\azbrevet\public_html\assets\cuesheets\"/>
    </mc:Choice>
  </mc:AlternateContent>
  <xr:revisionPtr revIDLastSave="0" documentId="13_ncr:1_{B587A04F-C5BE-4A84-BAFE-22848B3465D9}" xr6:coauthVersionLast="47" xr6:coauthVersionMax="47" xr10:uidLastSave="{00000000-0000-0000-0000-000000000000}"/>
  <bookViews>
    <workbookView xWindow="2340" yWindow="2340" windowWidth="16710" windowHeight="13650" xr2:uid="{00000000-000D-0000-FFFF-FFFF00000000}"/>
  </bookViews>
  <sheets>
    <sheet name="CUE Sheet" sheetId="4" r:id="rId1"/>
    <sheet name="Sheet1 (2)" sheetId="6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c_">[1]Calculations!$B$15</definedName>
    <definedName name="_K1_">[1]Calculations!$B$31</definedName>
    <definedName name="_K2_">[1]Calculations!$B$32</definedName>
    <definedName name="Abl_Cost_SSI">'[2]Basic Details'!$D$13</definedName>
    <definedName name="Abl_Cost_SSI_exclNF">'[2]Cost Sharing'!$J$51</definedName>
    <definedName name="Amax">[1]Calculations!$B$33</definedName>
    <definedName name="CHOOSE_Client_EGWP">'[2]Basic Details'!$A$18</definedName>
    <definedName name="day">[3]Lookups!$A$1:$B$7</definedName>
    <definedName name="dBmag">[1]Calculations!$E$42:$E$88</definedName>
    <definedName name="Desired_Qtc">[1]Calculations!#REF!</definedName>
    <definedName name="Desired_Vr">[1]Calculations!#REF!</definedName>
    <definedName name="Dia.">[1]Calculations!$B$10</definedName>
    <definedName name="Direct_Subsidy">'[2]Aggregated Summary'!$M$30</definedName>
    <definedName name="Elig_Mbr_MthsAdj">'[4]Summary CLIENT'!$L$13</definedName>
    <definedName name="F">[1]Calculations!$C$42:$C$88</definedName>
    <definedName name="Factor">[1]Calculations!$C$39</definedName>
    <definedName name="Fb">[1]Calculations!$B$24:$B$24</definedName>
    <definedName name="Fr">[1]Calculations!$D$42:$D$88</definedName>
    <definedName name="Frmly_Secondary">'[2]Aggregated Summary'!$D$75</definedName>
    <definedName name="Fs">[1]Calculations!$B$8</definedName>
    <definedName name="Grade">#REF!</definedName>
    <definedName name="Manf_Disc_YN">'[2]Basic Details'!$H$54</definedName>
    <definedName name="Mean_Mths_PMPY">'[5]Aggregated Summary'!$D$13</definedName>
    <definedName name="n0">[1]Calculations!$B$29</definedName>
    <definedName name="NF_Ratio">[2]used!$Z$4</definedName>
    <definedName name="Par">[1]Calculations!$B$34</definedName>
    <definedName name="PeakSPL">[1]Calculations!$B$36</definedName>
    <definedName name="PEMax">[1]Calculations!$B$11</definedName>
    <definedName name="PO">'[2]Wrap Input'!$E$5</definedName>
    <definedName name="_xlnm.Print_Titles" localSheetId="0">'CUE Sheet'!$2:$2</definedName>
    <definedName name="Qes">[1]Calculations!$B$7</definedName>
    <definedName name="Qr">[1]Calculations!$B$21</definedName>
    <definedName name="Qtc">[1]Calculations!$B$20:$B$20</definedName>
    <definedName name="Qtc_">[1]Calculations!#REF!</definedName>
    <definedName name="Qts">[1]Calculations!$B$6</definedName>
    <definedName name="R_CR">'[2]Aggregated Summary'!$F$95</definedName>
    <definedName name="rides">'[6]RUSA Completed events'!$A$8:$E$506</definedName>
    <definedName name="Ro">[1]Calculations!$B$14</definedName>
    <definedName name="room">#REF!</definedName>
    <definedName name="rrr">'[7]Cost Sharing'!$J$51</definedName>
    <definedName name="Script_Fee">'[2]Aggregated Summary'!$F$34</definedName>
    <definedName name="Sd">[1]Calculations!$B$27</definedName>
    <definedName name="SPL">[1]Calculations!$B$30</definedName>
    <definedName name="ttt">'[7]Basic Details'!$D$13</definedName>
    <definedName name="Vas">[1]Calculations!$B$5</definedName>
    <definedName name="Vd">[1]Calculations!$B$28</definedName>
    <definedName name="Vr">[1]Calculations!$B$22</definedName>
    <definedName name="weekday">[6]Inputs!$A$1:$B$7</definedName>
    <definedName name="Xmax">[1]Calculations!$B$9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4" l="1"/>
  <c r="E13" i="4"/>
  <c r="E14" i="4"/>
  <c r="E15" i="4"/>
  <c r="A13" i="4"/>
  <c r="A14" i="4"/>
  <c r="A15" i="4"/>
  <c r="A10" i="4"/>
  <c r="E4" i="6" s="1"/>
  <c r="A11" i="4"/>
  <c r="E18" i="4"/>
  <c r="E19" i="4"/>
  <c r="E20" i="4"/>
  <c r="E21" i="4"/>
  <c r="E22" i="4"/>
  <c r="E23" i="4"/>
  <c r="E24" i="4"/>
  <c r="A16" i="4"/>
  <c r="A17" i="4"/>
  <c r="A18" i="4"/>
  <c r="A19" i="4"/>
  <c r="E16" i="4"/>
  <c r="E17" i="4"/>
  <c r="E5" i="6"/>
  <c r="E9" i="6"/>
  <c r="T9" i="6"/>
  <c r="I3" i="6"/>
  <c r="E8" i="6"/>
  <c r="F8" i="6" s="1"/>
  <c r="A20" i="4"/>
  <c r="A21" i="4"/>
  <c r="A22" i="4"/>
  <c r="A23" i="4"/>
  <c r="E7" i="6"/>
  <c r="F7" i="6"/>
  <c r="S7" i="6" s="1"/>
  <c r="U7" i="6"/>
  <c r="E11" i="4"/>
  <c r="E10" i="4"/>
  <c r="E9" i="4"/>
  <c r="E8" i="4"/>
  <c r="E7" i="4"/>
  <c r="E6" i="4"/>
  <c r="E5" i="4"/>
  <c r="A24" i="4"/>
  <c r="E6" i="6" s="1"/>
  <c r="A12" i="4"/>
  <c r="A9" i="4"/>
  <c r="A8" i="4"/>
  <c r="A7" i="4"/>
  <c r="A6" i="4"/>
  <c r="A5" i="4"/>
  <c r="E4" i="4"/>
  <c r="A4" i="4"/>
  <c r="X12" i="6"/>
  <c r="W12" i="6"/>
  <c r="V12" i="6"/>
  <c r="U12" i="6"/>
  <c r="T12" i="6"/>
  <c r="S12" i="6"/>
  <c r="R12" i="6"/>
  <c r="Q12" i="6"/>
  <c r="P12" i="6"/>
  <c r="O12" i="6"/>
  <c r="V11" i="6"/>
  <c r="X10" i="6"/>
  <c r="Z6" i="6"/>
  <c r="F3" i="6"/>
  <c r="V9" i="6"/>
  <c r="U9" i="6"/>
  <c r="I9" i="6" s="1"/>
  <c r="Q9" i="6"/>
  <c r="O10" i="6"/>
  <c r="S10" i="6"/>
  <c r="W10" i="6"/>
  <c r="Q11" i="6"/>
  <c r="U11" i="6"/>
  <c r="P9" i="6"/>
  <c r="X9" i="6"/>
  <c r="R10" i="6"/>
  <c r="V10" i="6"/>
  <c r="P11" i="6"/>
  <c r="T11" i="6"/>
  <c r="X11" i="6"/>
  <c r="O9" i="6"/>
  <c r="S9" i="6"/>
  <c r="W9" i="6"/>
  <c r="Q10" i="6"/>
  <c r="U10" i="6"/>
  <c r="O11" i="6"/>
  <c r="S11" i="6"/>
  <c r="W11" i="6"/>
  <c r="R9" i="6"/>
  <c r="H9" i="6" s="1"/>
  <c r="P10" i="6"/>
  <c r="T10" i="6"/>
  <c r="R11" i="6"/>
  <c r="F5" i="6"/>
  <c r="U5" i="6" s="1"/>
  <c r="X7" i="6"/>
  <c r="Q7" i="6"/>
  <c r="W8" i="6" l="1"/>
  <c r="Q8" i="6"/>
  <c r="U8" i="6"/>
  <c r="K9" i="6"/>
  <c r="T7" i="6"/>
  <c r="I7" i="6" s="1"/>
  <c r="K8" i="6"/>
  <c r="W7" i="6"/>
  <c r="K6" i="6"/>
  <c r="K7" i="6"/>
  <c r="F6" i="6"/>
  <c r="U6" i="6" s="1"/>
  <c r="K5" i="6"/>
  <c r="K4" i="6"/>
  <c r="F4" i="6"/>
  <c r="T5" i="6"/>
  <c r="I5" i="6" s="1"/>
  <c r="P5" i="6"/>
  <c r="R5" i="6"/>
  <c r="V5" i="6"/>
  <c r="S5" i="6"/>
  <c r="X8" i="6"/>
  <c r="S8" i="6"/>
  <c r="W5" i="6"/>
  <c r="O7" i="6"/>
  <c r="H7" i="6" s="1"/>
  <c r="R7" i="6"/>
  <c r="O5" i="6"/>
  <c r="H5" i="6" s="1"/>
  <c r="V7" i="6"/>
  <c r="X5" i="6"/>
  <c r="P8" i="6"/>
  <c r="Q5" i="6"/>
  <c r="O8" i="6"/>
  <c r="H8" i="6" s="1"/>
  <c r="R8" i="6"/>
  <c r="P7" i="6"/>
  <c r="V8" i="6"/>
  <c r="T8" i="6"/>
  <c r="I8" i="6" s="1"/>
  <c r="O6" i="6" l="1"/>
  <c r="P6" i="6"/>
  <c r="X6" i="6"/>
  <c r="Q6" i="6"/>
  <c r="T6" i="6"/>
  <c r="R6" i="6"/>
  <c r="W6" i="6"/>
  <c r="S6" i="6"/>
  <c r="V6" i="6"/>
  <c r="W4" i="6"/>
  <c r="T4" i="6"/>
  <c r="R4" i="6"/>
  <c r="Q4" i="6"/>
  <c r="X4" i="6"/>
  <c r="P4" i="6"/>
  <c r="V4" i="6"/>
  <c r="S4" i="6"/>
  <c r="O4" i="6"/>
  <c r="U4" i="6"/>
  <c r="I6" i="6" l="1"/>
  <c r="H6" i="6"/>
  <c r="I4" i="6"/>
  <c r="H4" i="6"/>
</calcChain>
</file>

<file path=xl/sharedStrings.xml><?xml version="1.0" encoding="utf-8"?>
<sst xmlns="http://schemas.openxmlformats.org/spreadsheetml/2006/main" count="58" uniqueCount="44">
  <si>
    <t>R</t>
  </si>
  <si>
    <t>L</t>
  </si>
  <si>
    <t>Go</t>
  </si>
  <si>
    <t>For</t>
  </si>
  <si>
    <t>LEG</t>
  </si>
  <si>
    <t>Continue South on Usery Pass Rd</t>
  </si>
  <si>
    <t>CP#</t>
  </si>
  <si>
    <t>Name</t>
  </si>
  <si>
    <t>Address</t>
  </si>
  <si>
    <t>Phone</t>
  </si>
  <si>
    <t xml:space="preserve">MI </t>
  </si>
  <si>
    <t>KM</t>
  </si>
  <si>
    <t>Hours</t>
  </si>
  <si>
    <t>Open</t>
  </si>
  <si>
    <t>Close</t>
  </si>
  <si>
    <t>Turn Left (South) on Fountain Hills Blvd</t>
  </si>
  <si>
    <t>Turn Left (East) onto Shea Blvd</t>
  </si>
  <si>
    <t>Turn Left (East) onto AZ-87 / Beeline Hwy</t>
  </si>
  <si>
    <t>exit</t>
  </si>
  <si>
    <t>Exit onto Bush Hwy</t>
  </si>
  <si>
    <t>Turn Right (South) on Bush Hwy</t>
  </si>
  <si>
    <t>Turn Left (South) on Usery Pass Rd</t>
  </si>
  <si>
    <t>C</t>
  </si>
  <si>
    <t>Turn Right (West) on McDowell Rd</t>
  </si>
  <si>
    <t>Turn Right (North) on Power Rd / Bush Hwy</t>
  </si>
  <si>
    <t>Turn Right (North) on to Fort McDowell Rd</t>
  </si>
  <si>
    <t>Turn Left (West) on Mohave Rd</t>
  </si>
  <si>
    <t>Mohave turns into Grande Blvd</t>
  </si>
  <si>
    <t>Turn Left onto Saguaro Blvd</t>
  </si>
  <si>
    <t>Turn Right (West) onto La Montana Drive</t>
  </si>
  <si>
    <t>Turn Right on Palisades Blvd</t>
  </si>
  <si>
    <t>CONTROL 1:  Safeway / Starbucks
13733 Fountain Hills Blvd, Fountain Hills, AZ
Open: 07:30 - Close 08:30</t>
  </si>
  <si>
    <t>Turn Right out of control &amp; Cont on Bush Hwy</t>
  </si>
  <si>
    <t>Turn Left onto Beeline Hwy / AZ-87</t>
  </si>
  <si>
    <t>At</t>
  </si>
  <si>
    <t xml:space="preserve">  </t>
  </si>
  <si>
    <t>Turn Left into Control (just before Fountain Hills Blvd)</t>
  </si>
  <si>
    <t>Instruction - Saguaro Lake 100k</t>
  </si>
  <si>
    <t>CONTROL 3: Subway or Any Biz in Plaza
13771 Fountain Hills Blvd, Fountain Hills, AZ
Open: 10:26 - Close: 14:10</t>
  </si>
  <si>
    <t>CONTROL 2: Info Control: Usery Shooting Range Rd. Answer question on card
Open: 08:49 - Close: 10:45</t>
  </si>
  <si>
    <t>!</t>
  </si>
  <si>
    <t>Food: On all corners. C-Store on left</t>
  </si>
  <si>
    <t>Saguaro Lake 100k
Brian McGuire 602.410.8091</t>
  </si>
  <si>
    <t>Brian McGuire 602.410.8091 / Call 911 if Medical emergency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</si>
</sst>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,_);\(#,##0.0,\)"/>
    <numFmt numFmtId="166" formatCode="&quot;$&quot;#,##0.0_);[Red]\(&quot;$&quot;#,##0.0\)"/>
    <numFmt numFmtId="167" formatCode="_([$€-2]* #,##0.00_);_([$€-2]* \(#,##0.00\);_([$€-2]* &quot;-&quot;??_)"/>
    <numFmt numFmtId="168" formatCode="0.00_)"/>
    <numFmt numFmtId="169" formatCode="_-* #,##0.00_-;\-* #,##0.00_-;_-* &quot;-&quot;??_-;_-@_-"/>
    <numFmt numFmtId="170" formatCode="0%_);[Red]\(0%\)"/>
    <numFmt numFmtId="171" formatCode="#,##0.0"/>
    <numFmt numFmtId="172" formatCode="#,##0.000"/>
  </numFmts>
  <fonts count="27">
    <font>
      <sz val="10"/>
      <color theme="1"/>
      <name val="Maiandra GD"/>
      <family val="2"/>
    </font>
    <font>
      <sz val="10"/>
      <name val="Arial"/>
      <family val="2"/>
    </font>
    <font>
      <b/>
      <sz val="10"/>
      <name val="Helv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1"/>
      <name val="Helv"/>
    </font>
    <font>
      <b/>
      <i/>
      <sz val="16"/>
      <name val="Helv"/>
    </font>
    <font>
      <sz val="12"/>
      <name val="Arial MT"/>
    </font>
    <font>
      <sz val="10"/>
      <name val="MS Sans Serif"/>
      <family val="2"/>
    </font>
    <font>
      <b/>
      <sz val="10"/>
      <name val="MS Sans Serif"/>
      <family val="2"/>
    </font>
    <font>
      <b/>
      <sz val="6.5"/>
      <name val="MS Sans Serif"/>
      <family val="2"/>
    </font>
    <font>
      <sz val="10"/>
      <name val="Courier"/>
      <family val="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61">
    <xf numFmtId="0" fontId="0" fillId="0" borderId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165" fontId="1" fillId="0" borderId="0" applyBorder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>
      <protection locked="0"/>
    </xf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4" fillId="0" borderId="0">
      <protection locked="0"/>
    </xf>
    <xf numFmtId="166" fontId="4" fillId="0" borderId="0">
      <protection locked="0"/>
    </xf>
    <xf numFmtId="167" fontId="1" fillId="0" borderId="0" applyFont="0" applyFill="0" applyBorder="0" applyAlignment="0" applyProtection="0"/>
    <xf numFmtId="6" fontId="5" fillId="0" borderId="0"/>
    <xf numFmtId="2" fontId="6" fillId="0" borderId="0" applyFill="0" applyBorder="0" applyAlignment="0" applyProtection="0"/>
    <xf numFmtId="38" fontId="7" fillId="2" borderId="0" applyNumberFormat="0" applyBorder="0" applyAlignment="0" applyProtection="0"/>
    <xf numFmtId="0" fontId="8" fillId="0" borderId="0">
      <alignment horizontal="left"/>
    </xf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66" fontId="4" fillId="0" borderId="0">
      <protection locked="0"/>
    </xf>
    <xf numFmtId="166" fontId="4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10" fontId="7" fillId="3" borderId="3" applyNumberFormat="0" applyBorder="0" applyAlignment="0" applyProtection="0"/>
    <xf numFmtId="0" fontId="11" fillId="0" borderId="4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8" fontId="1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70" fontId="4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0" fontId="15" fillId="0" borderId="4">
      <alignment horizontal="center"/>
    </xf>
    <xf numFmtId="3" fontId="14" fillId="0" borderId="0" applyFont="0" applyFill="0" applyBorder="0" applyAlignment="0" applyProtection="0"/>
    <xf numFmtId="0" fontId="14" fillId="4" borderId="0" applyNumberFormat="0" applyFont="0" applyBorder="0" applyAlignment="0" applyProtection="0"/>
    <xf numFmtId="0" fontId="16" fillId="5" borderId="0" applyNumberFormat="0" applyFont="0" applyFill="0" applyBorder="0" applyAlignment="0" applyProtection="0"/>
    <xf numFmtId="0" fontId="16" fillId="6" borderId="0" applyNumberFormat="0" applyFont="0" applyFill="0" applyBorder="0" applyAlignment="0" applyProtection="0"/>
    <xf numFmtId="0" fontId="17" fillId="0" borderId="0"/>
    <xf numFmtId="0" fontId="11" fillId="0" borderId="0"/>
    <xf numFmtId="166" fontId="4" fillId="0" borderId="5">
      <protection locked="0"/>
    </xf>
  </cellStyleXfs>
  <cellXfs count="45">
    <xf numFmtId="0" fontId="0" fillId="0" borderId="0" xfId="0"/>
    <xf numFmtId="0" fontId="20" fillId="7" borderId="3" xfId="0" applyFont="1" applyFill="1" applyBorder="1" applyAlignment="1">
      <alignment horizontal="center" vertical="center"/>
    </xf>
    <xf numFmtId="171" fontId="20" fillId="7" borderId="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3" fontId="21" fillId="8" borderId="6" xfId="0" applyNumberFormat="1" applyFont="1" applyFill="1" applyBorder="1"/>
    <xf numFmtId="171" fontId="21" fillId="8" borderId="3" xfId="0" applyNumberFormat="1" applyFont="1" applyFill="1" applyBorder="1"/>
    <xf numFmtId="0" fontId="21" fillId="0" borderId="0" xfId="0" applyFont="1"/>
    <xf numFmtId="171" fontId="21" fillId="0" borderId="0" xfId="0" applyNumberFormat="1" applyFont="1"/>
    <xf numFmtId="3" fontId="21" fillId="0" borderId="0" xfId="0" applyNumberFormat="1" applyFont="1"/>
    <xf numFmtId="20" fontId="22" fillId="0" borderId="0" xfId="0" applyNumberFormat="1" applyFont="1"/>
    <xf numFmtId="20" fontId="21" fillId="0" borderId="0" xfId="0" applyNumberFormat="1" applyFont="1"/>
    <xf numFmtId="0" fontId="21" fillId="8" borderId="3" xfId="0" applyFont="1" applyFill="1" applyBorder="1"/>
    <xf numFmtId="0" fontId="22" fillId="8" borderId="3" xfId="0" applyFont="1" applyFill="1" applyBorder="1" applyAlignment="1">
      <alignment horizontal="center" vertical="center"/>
    </xf>
    <xf numFmtId="20" fontId="23" fillId="0" borderId="0" xfId="0" applyNumberFormat="1" applyFont="1"/>
    <xf numFmtId="172" fontId="21" fillId="8" borderId="3" xfId="0" applyNumberFormat="1" applyFont="1" applyFill="1" applyBorder="1"/>
    <xf numFmtId="3" fontId="22" fillId="0" borderId="0" xfId="0" applyNumberFormat="1" applyFont="1"/>
    <xf numFmtId="171" fontId="1" fillId="0" borderId="0" xfId="0" applyNumberFormat="1" applyFont="1"/>
    <xf numFmtId="0" fontId="1" fillId="0" borderId="0" xfId="0" applyFont="1"/>
    <xf numFmtId="0" fontId="24" fillId="0" borderId="3" xfId="0" applyFont="1" applyBorder="1" applyAlignment="1">
      <alignment vertical="center" wrapText="1"/>
    </xf>
    <xf numFmtId="164" fontId="24" fillId="0" borderId="3" xfId="0" applyNumberFormat="1" applyFont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164" fontId="24" fillId="0" borderId="7" xfId="0" applyNumberFormat="1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7" xfId="0" applyFont="1" applyBorder="1" applyAlignment="1">
      <alignment vertical="center" wrapText="1"/>
    </xf>
    <xf numFmtId="164" fontId="25" fillId="0" borderId="8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164" fontId="25" fillId="0" borderId="9" xfId="0" applyNumberFormat="1" applyFont="1" applyBorder="1" applyAlignment="1">
      <alignment horizontal="center" vertical="center" wrapText="1"/>
    </xf>
    <xf numFmtId="0" fontId="25" fillId="0" borderId="9" xfId="0" applyFont="1" applyBorder="1" applyAlignment="1">
      <alignment vertical="center" wrapText="1"/>
    </xf>
    <xf numFmtId="164" fontId="25" fillId="0" borderId="10" xfId="0" applyNumberFormat="1" applyFont="1" applyBorder="1" applyAlignment="1">
      <alignment horizontal="center" vertical="center" wrapText="1"/>
    </xf>
    <xf numFmtId="164" fontId="24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vertical="center" wrapText="1"/>
    </xf>
    <xf numFmtId="0" fontId="24" fillId="0" borderId="7" xfId="0" quotePrefix="1" applyFont="1" applyBorder="1" applyAlignment="1">
      <alignment horizontal="center" vertical="center" wrapText="1"/>
    </xf>
    <xf numFmtId="0" fontId="25" fillId="0" borderId="9" xfId="0" quotePrefix="1" applyFont="1" applyBorder="1" applyAlignment="1">
      <alignment horizontal="center" vertical="center" wrapText="1"/>
    </xf>
    <xf numFmtId="0" fontId="24" fillId="0" borderId="11" xfId="0" quotePrefix="1" applyFont="1" applyBorder="1" applyAlignment="1">
      <alignment horizontal="center" vertical="center" wrapText="1"/>
    </xf>
    <xf numFmtId="0" fontId="24" fillId="0" borderId="3" xfId="0" quotePrefix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" xfId="0" applyFont="1" applyBorder="1" applyAlignment="1">
      <alignment vertical="center" wrapText="1"/>
    </xf>
    <xf numFmtId="0" fontId="26" fillId="0" borderId="7" xfId="0" applyFont="1" applyBorder="1" applyAlignment="1">
      <alignment horizont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</cellXfs>
  <cellStyles count="261">
    <cellStyle name="000's" xfId="1" xr:uid="{00000000-0005-0000-0000-000000000000}"/>
    <cellStyle name="000's 10" xfId="2" xr:uid="{00000000-0005-0000-0000-000001000000}"/>
    <cellStyle name="000's 11" xfId="3" xr:uid="{00000000-0005-0000-0000-000002000000}"/>
    <cellStyle name="000's 12" xfId="4" xr:uid="{00000000-0005-0000-0000-000003000000}"/>
    <cellStyle name="000's 12 2" xfId="5" xr:uid="{00000000-0005-0000-0000-000004000000}"/>
    <cellStyle name="000's 13" xfId="6" xr:uid="{00000000-0005-0000-0000-000005000000}"/>
    <cellStyle name="000's 14" xfId="7" xr:uid="{00000000-0005-0000-0000-000006000000}"/>
    <cellStyle name="000's 15" xfId="8" xr:uid="{00000000-0005-0000-0000-000007000000}"/>
    <cellStyle name="000's 16" xfId="9" xr:uid="{00000000-0005-0000-0000-000008000000}"/>
    <cellStyle name="000's 17" xfId="10" xr:uid="{00000000-0005-0000-0000-000009000000}"/>
    <cellStyle name="000's 18" xfId="11" xr:uid="{00000000-0005-0000-0000-00000A000000}"/>
    <cellStyle name="000's 2" xfId="12" xr:uid="{00000000-0005-0000-0000-00000B000000}"/>
    <cellStyle name="000's 3" xfId="13" xr:uid="{00000000-0005-0000-0000-00000C000000}"/>
    <cellStyle name="000's 4" xfId="14" xr:uid="{00000000-0005-0000-0000-00000D000000}"/>
    <cellStyle name="000's 5" xfId="15" xr:uid="{00000000-0005-0000-0000-00000E000000}"/>
    <cellStyle name="000's 6" xfId="16" xr:uid="{00000000-0005-0000-0000-00000F000000}"/>
    <cellStyle name="000's 7" xfId="17" xr:uid="{00000000-0005-0000-0000-000010000000}"/>
    <cellStyle name="000's 8" xfId="18" xr:uid="{00000000-0005-0000-0000-000011000000}"/>
    <cellStyle name="000's 9" xfId="19" xr:uid="{00000000-0005-0000-0000-000012000000}"/>
    <cellStyle name="category" xfId="20" xr:uid="{00000000-0005-0000-0000-000013000000}"/>
    <cellStyle name="Comma 10" xfId="21" xr:uid="{00000000-0005-0000-0000-000014000000}"/>
    <cellStyle name="Comma 11" xfId="22" xr:uid="{00000000-0005-0000-0000-000015000000}"/>
    <cellStyle name="Comma 2" xfId="23" xr:uid="{00000000-0005-0000-0000-000016000000}"/>
    <cellStyle name="Comma 3 10" xfId="24" xr:uid="{00000000-0005-0000-0000-000017000000}"/>
    <cellStyle name="Comma 3 11" xfId="25" xr:uid="{00000000-0005-0000-0000-000018000000}"/>
    <cellStyle name="Comma 3 12" xfId="26" xr:uid="{00000000-0005-0000-0000-000019000000}"/>
    <cellStyle name="Comma 3 13" xfId="27" xr:uid="{00000000-0005-0000-0000-00001A000000}"/>
    <cellStyle name="Comma 3 14" xfId="28" xr:uid="{00000000-0005-0000-0000-00001B000000}"/>
    <cellStyle name="Comma 3 2" xfId="29" xr:uid="{00000000-0005-0000-0000-00001C000000}"/>
    <cellStyle name="Comma 3 3" xfId="30" xr:uid="{00000000-0005-0000-0000-00001D000000}"/>
    <cellStyle name="Comma 3 4" xfId="31" xr:uid="{00000000-0005-0000-0000-00001E000000}"/>
    <cellStyle name="Comma 3 5" xfId="32" xr:uid="{00000000-0005-0000-0000-00001F000000}"/>
    <cellStyle name="Comma 3 6" xfId="33" xr:uid="{00000000-0005-0000-0000-000020000000}"/>
    <cellStyle name="Comma 3 7" xfId="34" xr:uid="{00000000-0005-0000-0000-000021000000}"/>
    <cellStyle name="Comma 3 8" xfId="35" xr:uid="{00000000-0005-0000-0000-000022000000}"/>
    <cellStyle name="Comma 3 9" xfId="36" xr:uid="{00000000-0005-0000-0000-000023000000}"/>
    <cellStyle name="Comma 4 10" xfId="37" xr:uid="{00000000-0005-0000-0000-000024000000}"/>
    <cellStyle name="Comma 4 11" xfId="38" xr:uid="{00000000-0005-0000-0000-000025000000}"/>
    <cellStyle name="Comma 4 12" xfId="39" xr:uid="{00000000-0005-0000-0000-000026000000}"/>
    <cellStyle name="Comma 4 13" xfId="40" xr:uid="{00000000-0005-0000-0000-000027000000}"/>
    <cellStyle name="Comma 4 14" xfId="41" xr:uid="{00000000-0005-0000-0000-000028000000}"/>
    <cellStyle name="Comma 4 15" xfId="42" xr:uid="{00000000-0005-0000-0000-000029000000}"/>
    <cellStyle name="Comma 4 16" xfId="43" xr:uid="{00000000-0005-0000-0000-00002A000000}"/>
    <cellStyle name="Comma 4 17" xfId="44" xr:uid="{00000000-0005-0000-0000-00002B000000}"/>
    <cellStyle name="Comma 4 2" xfId="45" xr:uid="{00000000-0005-0000-0000-00002C000000}"/>
    <cellStyle name="Comma 4 3" xfId="46" xr:uid="{00000000-0005-0000-0000-00002D000000}"/>
    <cellStyle name="Comma 4 4" xfId="47" xr:uid="{00000000-0005-0000-0000-00002E000000}"/>
    <cellStyle name="Comma 4 5" xfId="48" xr:uid="{00000000-0005-0000-0000-00002F000000}"/>
    <cellStyle name="Comma 4 6" xfId="49" xr:uid="{00000000-0005-0000-0000-000030000000}"/>
    <cellStyle name="Comma 4 7" xfId="50" xr:uid="{00000000-0005-0000-0000-000031000000}"/>
    <cellStyle name="Comma 4 8" xfId="51" xr:uid="{00000000-0005-0000-0000-000032000000}"/>
    <cellStyle name="Comma 4 9" xfId="52" xr:uid="{00000000-0005-0000-0000-000033000000}"/>
    <cellStyle name="Comma 5" xfId="53" xr:uid="{00000000-0005-0000-0000-000034000000}"/>
    <cellStyle name="Comma 6" xfId="54" xr:uid="{00000000-0005-0000-0000-000035000000}"/>
    <cellStyle name="Comma0" xfId="55" xr:uid="{00000000-0005-0000-0000-000036000000}"/>
    <cellStyle name="Currency 2" xfId="56" xr:uid="{00000000-0005-0000-0000-000037000000}"/>
    <cellStyle name="Currency 2 10" xfId="57" xr:uid="{00000000-0005-0000-0000-000038000000}"/>
    <cellStyle name="Currency 2 11" xfId="58" xr:uid="{00000000-0005-0000-0000-000039000000}"/>
    <cellStyle name="Currency 2 12" xfId="59" xr:uid="{00000000-0005-0000-0000-00003A000000}"/>
    <cellStyle name="Currency 2 2" xfId="60" xr:uid="{00000000-0005-0000-0000-00003B000000}"/>
    <cellStyle name="Currency 2 3" xfId="61" xr:uid="{00000000-0005-0000-0000-00003C000000}"/>
    <cellStyle name="Currency 2 4" xfId="62" xr:uid="{00000000-0005-0000-0000-00003D000000}"/>
    <cellStyle name="Currency 2 5" xfId="63" xr:uid="{00000000-0005-0000-0000-00003E000000}"/>
    <cellStyle name="Currency 2 6" xfId="64" xr:uid="{00000000-0005-0000-0000-00003F000000}"/>
    <cellStyle name="Currency 2 7" xfId="65" xr:uid="{00000000-0005-0000-0000-000040000000}"/>
    <cellStyle name="Currency 2 8" xfId="66" xr:uid="{00000000-0005-0000-0000-000041000000}"/>
    <cellStyle name="Currency 2 9" xfId="67" xr:uid="{00000000-0005-0000-0000-000042000000}"/>
    <cellStyle name="Currency 3" xfId="68" xr:uid="{00000000-0005-0000-0000-000043000000}"/>
    <cellStyle name="Currency 5" xfId="69" xr:uid="{00000000-0005-0000-0000-000044000000}"/>
    <cellStyle name="Currency 7" xfId="70" xr:uid="{00000000-0005-0000-0000-000045000000}"/>
    <cellStyle name="Currency 8" xfId="71" xr:uid="{00000000-0005-0000-0000-000046000000}"/>
    <cellStyle name="Currency0" xfId="72" xr:uid="{00000000-0005-0000-0000-000047000000}"/>
    <cellStyle name="Date" xfId="73" xr:uid="{00000000-0005-0000-0000-000048000000}"/>
    <cellStyle name="Euro" xfId="74" xr:uid="{00000000-0005-0000-0000-000049000000}"/>
    <cellStyle name="financial" xfId="75" xr:uid="{00000000-0005-0000-0000-00004A000000}"/>
    <cellStyle name="Fixed" xfId="76" xr:uid="{00000000-0005-0000-0000-00004B000000}"/>
    <cellStyle name="Grey" xfId="77" xr:uid="{00000000-0005-0000-0000-00004C000000}"/>
    <cellStyle name="HEADER" xfId="78" xr:uid="{00000000-0005-0000-0000-00004D000000}"/>
    <cellStyle name="Header1" xfId="79" xr:uid="{00000000-0005-0000-0000-00004E000000}"/>
    <cellStyle name="Header2" xfId="80" xr:uid="{00000000-0005-0000-0000-00004F000000}"/>
    <cellStyle name="Heading 1 18" xfId="81" xr:uid="{00000000-0005-0000-0000-000050000000}"/>
    <cellStyle name="Heading 2 18" xfId="82" xr:uid="{00000000-0005-0000-0000-000051000000}"/>
    <cellStyle name="Hyperlink 2" xfId="83" xr:uid="{00000000-0005-0000-0000-000052000000}"/>
    <cellStyle name="Hyperlink 3" xfId="84" xr:uid="{00000000-0005-0000-0000-000053000000}"/>
    <cellStyle name="Input [yellow]" xfId="85" xr:uid="{00000000-0005-0000-0000-000054000000}"/>
    <cellStyle name="Model" xfId="86" xr:uid="{00000000-0005-0000-0000-000055000000}"/>
    <cellStyle name="NDC" xfId="87" xr:uid="{00000000-0005-0000-0000-000056000000}"/>
    <cellStyle name="NDC 10" xfId="88" xr:uid="{00000000-0005-0000-0000-000057000000}"/>
    <cellStyle name="NDC 11" xfId="89" xr:uid="{00000000-0005-0000-0000-000058000000}"/>
    <cellStyle name="NDC 12" xfId="90" xr:uid="{00000000-0005-0000-0000-000059000000}"/>
    <cellStyle name="NDC 12 2" xfId="91" xr:uid="{00000000-0005-0000-0000-00005A000000}"/>
    <cellStyle name="NDC 13" xfId="92" xr:uid="{00000000-0005-0000-0000-00005B000000}"/>
    <cellStyle name="NDC 14" xfId="93" xr:uid="{00000000-0005-0000-0000-00005C000000}"/>
    <cellStyle name="NDC 15" xfId="94" xr:uid="{00000000-0005-0000-0000-00005D000000}"/>
    <cellStyle name="NDC 16" xfId="95" xr:uid="{00000000-0005-0000-0000-00005E000000}"/>
    <cellStyle name="NDC 17" xfId="96" xr:uid="{00000000-0005-0000-0000-00005F000000}"/>
    <cellStyle name="NDC 18" xfId="97" xr:uid="{00000000-0005-0000-0000-000060000000}"/>
    <cellStyle name="NDC 2" xfId="98" xr:uid="{00000000-0005-0000-0000-000061000000}"/>
    <cellStyle name="NDC 3" xfId="99" xr:uid="{00000000-0005-0000-0000-000062000000}"/>
    <cellStyle name="NDC 4" xfId="100" xr:uid="{00000000-0005-0000-0000-000063000000}"/>
    <cellStyle name="NDC 5" xfId="101" xr:uid="{00000000-0005-0000-0000-000064000000}"/>
    <cellStyle name="NDC 6" xfId="102" xr:uid="{00000000-0005-0000-0000-000065000000}"/>
    <cellStyle name="NDC 7" xfId="103" xr:uid="{00000000-0005-0000-0000-000066000000}"/>
    <cellStyle name="NDC 8" xfId="104" xr:uid="{00000000-0005-0000-0000-000067000000}"/>
    <cellStyle name="NDC 9" xfId="105" xr:uid="{00000000-0005-0000-0000-000068000000}"/>
    <cellStyle name="Normal" xfId="0" builtinId="0"/>
    <cellStyle name="Normal - Style1" xfId="106" xr:uid="{00000000-0005-0000-0000-00006A000000}"/>
    <cellStyle name="Normal - Style1 10" xfId="107" xr:uid="{00000000-0005-0000-0000-00006B000000}"/>
    <cellStyle name="Normal - Style1 11" xfId="108" xr:uid="{00000000-0005-0000-0000-00006C000000}"/>
    <cellStyle name="Normal - Style1 12" xfId="109" xr:uid="{00000000-0005-0000-0000-00006D000000}"/>
    <cellStyle name="Normal - Style1 13" xfId="110" xr:uid="{00000000-0005-0000-0000-00006E000000}"/>
    <cellStyle name="Normal - Style1 14" xfId="111" xr:uid="{00000000-0005-0000-0000-00006F000000}"/>
    <cellStyle name="Normal - Style1 15" xfId="112" xr:uid="{00000000-0005-0000-0000-000070000000}"/>
    <cellStyle name="Normal - Style1 16" xfId="113" xr:uid="{00000000-0005-0000-0000-000071000000}"/>
    <cellStyle name="Normal - Style1 17" xfId="114" xr:uid="{00000000-0005-0000-0000-000072000000}"/>
    <cellStyle name="Normal - Style1 2" xfId="115" xr:uid="{00000000-0005-0000-0000-000073000000}"/>
    <cellStyle name="Normal - Style1 3" xfId="116" xr:uid="{00000000-0005-0000-0000-000074000000}"/>
    <cellStyle name="Normal - Style1 4" xfId="117" xr:uid="{00000000-0005-0000-0000-000075000000}"/>
    <cellStyle name="Normal - Style1 5" xfId="118" xr:uid="{00000000-0005-0000-0000-000076000000}"/>
    <cellStyle name="Normal - Style1 6" xfId="119" xr:uid="{00000000-0005-0000-0000-000077000000}"/>
    <cellStyle name="Normal - Style1 7" xfId="120" xr:uid="{00000000-0005-0000-0000-000078000000}"/>
    <cellStyle name="Normal - Style1 8" xfId="121" xr:uid="{00000000-0005-0000-0000-000079000000}"/>
    <cellStyle name="Normal - Style1 9" xfId="122" xr:uid="{00000000-0005-0000-0000-00007A000000}"/>
    <cellStyle name="Normal 11" xfId="123" xr:uid="{00000000-0005-0000-0000-00007B000000}"/>
    <cellStyle name="Normal 13" xfId="124" xr:uid="{00000000-0005-0000-0000-00007C000000}"/>
    <cellStyle name="Normal 2" xfId="125" xr:uid="{00000000-0005-0000-0000-00007D000000}"/>
    <cellStyle name="Normal 2 10" xfId="126" xr:uid="{00000000-0005-0000-0000-00007E000000}"/>
    <cellStyle name="Normal 2 11" xfId="127" xr:uid="{00000000-0005-0000-0000-00007F000000}"/>
    <cellStyle name="Normal 2 12" xfId="128" xr:uid="{00000000-0005-0000-0000-000080000000}"/>
    <cellStyle name="Normal 2 13" xfId="129" xr:uid="{00000000-0005-0000-0000-000081000000}"/>
    <cellStyle name="Normal 2 14" xfId="130" xr:uid="{00000000-0005-0000-0000-000082000000}"/>
    <cellStyle name="Normal 2 15" xfId="131" xr:uid="{00000000-0005-0000-0000-000083000000}"/>
    <cellStyle name="Normal 2 16" xfId="132" xr:uid="{00000000-0005-0000-0000-000084000000}"/>
    <cellStyle name="Normal 2 17" xfId="133" xr:uid="{00000000-0005-0000-0000-000085000000}"/>
    <cellStyle name="Normal 2 18" xfId="134" xr:uid="{00000000-0005-0000-0000-000086000000}"/>
    <cellStyle name="Normal 2 19" xfId="135" xr:uid="{00000000-0005-0000-0000-000087000000}"/>
    <cellStyle name="Normal 2 2" xfId="136" xr:uid="{00000000-0005-0000-0000-000088000000}"/>
    <cellStyle name="Normal 2 20" xfId="137" xr:uid="{00000000-0005-0000-0000-000089000000}"/>
    <cellStyle name="Normal 2 21" xfId="138" xr:uid="{00000000-0005-0000-0000-00008A000000}"/>
    <cellStyle name="Normal 2 22" xfId="139" xr:uid="{00000000-0005-0000-0000-00008B000000}"/>
    <cellStyle name="Normal 2 23" xfId="140" xr:uid="{00000000-0005-0000-0000-00008C000000}"/>
    <cellStyle name="Normal 2 24" xfId="141" xr:uid="{00000000-0005-0000-0000-00008D000000}"/>
    <cellStyle name="Normal 2 25" xfId="142" xr:uid="{00000000-0005-0000-0000-00008E000000}"/>
    <cellStyle name="Normal 2 26" xfId="143" xr:uid="{00000000-0005-0000-0000-00008F000000}"/>
    <cellStyle name="Normal 2 27" xfId="144" xr:uid="{00000000-0005-0000-0000-000090000000}"/>
    <cellStyle name="Normal 2 28" xfId="145" xr:uid="{00000000-0005-0000-0000-000091000000}"/>
    <cellStyle name="Normal 2 29" xfId="146" xr:uid="{00000000-0005-0000-0000-000092000000}"/>
    <cellStyle name="Normal 2 3" xfId="147" xr:uid="{00000000-0005-0000-0000-000093000000}"/>
    <cellStyle name="Normal 2 30" xfId="148" xr:uid="{00000000-0005-0000-0000-000094000000}"/>
    <cellStyle name="Normal 2 4" xfId="149" xr:uid="{00000000-0005-0000-0000-000095000000}"/>
    <cellStyle name="Normal 2 5" xfId="150" xr:uid="{00000000-0005-0000-0000-000096000000}"/>
    <cellStyle name="Normal 2 6" xfId="151" xr:uid="{00000000-0005-0000-0000-000097000000}"/>
    <cellStyle name="Normal 2 7" xfId="152" xr:uid="{00000000-0005-0000-0000-000098000000}"/>
    <cellStyle name="Normal 2 8" xfId="153" xr:uid="{00000000-0005-0000-0000-000099000000}"/>
    <cellStyle name="Normal 2 9" xfId="154" xr:uid="{00000000-0005-0000-0000-00009A000000}"/>
    <cellStyle name="Normal 27" xfId="155" xr:uid="{00000000-0005-0000-0000-00009B000000}"/>
    <cellStyle name="Normal 28" xfId="156" xr:uid="{00000000-0005-0000-0000-00009C000000}"/>
    <cellStyle name="Normal 29" xfId="157" xr:uid="{00000000-0005-0000-0000-00009D000000}"/>
    <cellStyle name="Normal 3" xfId="158" xr:uid="{00000000-0005-0000-0000-00009E000000}"/>
    <cellStyle name="Normal 3 10" xfId="159" xr:uid="{00000000-0005-0000-0000-00009F000000}"/>
    <cellStyle name="Normal 3 11" xfId="160" xr:uid="{00000000-0005-0000-0000-0000A0000000}"/>
    <cellStyle name="Normal 3 12" xfId="161" xr:uid="{00000000-0005-0000-0000-0000A1000000}"/>
    <cellStyle name="Normal 3 13" xfId="162" xr:uid="{00000000-0005-0000-0000-0000A2000000}"/>
    <cellStyle name="Normal 3 14" xfId="163" xr:uid="{00000000-0005-0000-0000-0000A3000000}"/>
    <cellStyle name="Normal 3 2" xfId="164" xr:uid="{00000000-0005-0000-0000-0000A4000000}"/>
    <cellStyle name="Normal 3 3" xfId="165" xr:uid="{00000000-0005-0000-0000-0000A5000000}"/>
    <cellStyle name="Normal 3 4" xfId="166" xr:uid="{00000000-0005-0000-0000-0000A6000000}"/>
    <cellStyle name="Normal 3 5" xfId="167" xr:uid="{00000000-0005-0000-0000-0000A7000000}"/>
    <cellStyle name="Normal 3 6" xfId="168" xr:uid="{00000000-0005-0000-0000-0000A8000000}"/>
    <cellStyle name="Normal 3 7" xfId="169" xr:uid="{00000000-0005-0000-0000-0000A9000000}"/>
    <cellStyle name="Normal 3 8" xfId="170" xr:uid="{00000000-0005-0000-0000-0000AA000000}"/>
    <cellStyle name="Normal 3 9" xfId="171" xr:uid="{00000000-0005-0000-0000-0000AB000000}"/>
    <cellStyle name="Normal 4" xfId="172" xr:uid="{00000000-0005-0000-0000-0000AC000000}"/>
    <cellStyle name="Normal 5" xfId="173" xr:uid="{00000000-0005-0000-0000-0000AD000000}"/>
    <cellStyle name="Normal 6" xfId="174" xr:uid="{00000000-0005-0000-0000-0000AE000000}"/>
    <cellStyle name="Normal 7" xfId="175" xr:uid="{00000000-0005-0000-0000-0000AF000000}"/>
    <cellStyle name="Normal 9" xfId="176" xr:uid="{00000000-0005-0000-0000-0000B0000000}"/>
    <cellStyle name="Percent ()" xfId="177" xr:uid="{00000000-0005-0000-0000-0000B1000000}"/>
    <cellStyle name="Percent [2]" xfId="178" xr:uid="{00000000-0005-0000-0000-0000B2000000}"/>
    <cellStyle name="Percent [2] 10" xfId="179" xr:uid="{00000000-0005-0000-0000-0000B3000000}"/>
    <cellStyle name="Percent [2] 11" xfId="180" xr:uid="{00000000-0005-0000-0000-0000B4000000}"/>
    <cellStyle name="Percent [2] 12" xfId="181" xr:uid="{00000000-0005-0000-0000-0000B5000000}"/>
    <cellStyle name="Percent [2] 12 2" xfId="182" xr:uid="{00000000-0005-0000-0000-0000B6000000}"/>
    <cellStyle name="Percent [2] 13" xfId="183" xr:uid="{00000000-0005-0000-0000-0000B7000000}"/>
    <cellStyle name="Percent [2] 14" xfId="184" xr:uid="{00000000-0005-0000-0000-0000B8000000}"/>
    <cellStyle name="Percent [2] 15" xfId="185" xr:uid="{00000000-0005-0000-0000-0000B9000000}"/>
    <cellStyle name="Percent [2] 16" xfId="186" xr:uid="{00000000-0005-0000-0000-0000BA000000}"/>
    <cellStyle name="Percent [2] 17" xfId="187" xr:uid="{00000000-0005-0000-0000-0000BB000000}"/>
    <cellStyle name="Percent [2] 18" xfId="188" xr:uid="{00000000-0005-0000-0000-0000BC000000}"/>
    <cellStyle name="Percent [2] 19" xfId="189" xr:uid="{00000000-0005-0000-0000-0000BD000000}"/>
    <cellStyle name="Percent [2] 2" xfId="190" xr:uid="{00000000-0005-0000-0000-0000BE000000}"/>
    <cellStyle name="Percent [2] 2 10" xfId="191" xr:uid="{00000000-0005-0000-0000-0000BF000000}"/>
    <cellStyle name="Percent [2] 2 11" xfId="192" xr:uid="{00000000-0005-0000-0000-0000C0000000}"/>
    <cellStyle name="Percent [2] 2 12" xfId="193" xr:uid="{00000000-0005-0000-0000-0000C1000000}"/>
    <cellStyle name="Percent [2] 2 13" xfId="194" xr:uid="{00000000-0005-0000-0000-0000C2000000}"/>
    <cellStyle name="Percent [2] 2 14" xfId="195" xr:uid="{00000000-0005-0000-0000-0000C3000000}"/>
    <cellStyle name="Percent [2] 2 15" xfId="196" xr:uid="{00000000-0005-0000-0000-0000C4000000}"/>
    <cellStyle name="Percent [2] 2 16" xfId="197" xr:uid="{00000000-0005-0000-0000-0000C5000000}"/>
    <cellStyle name="Percent [2] 2 17" xfId="198" xr:uid="{00000000-0005-0000-0000-0000C6000000}"/>
    <cellStyle name="Percent [2] 2 2" xfId="199" xr:uid="{00000000-0005-0000-0000-0000C7000000}"/>
    <cellStyle name="Percent [2] 2 3" xfId="200" xr:uid="{00000000-0005-0000-0000-0000C8000000}"/>
    <cellStyle name="Percent [2] 2 4" xfId="201" xr:uid="{00000000-0005-0000-0000-0000C9000000}"/>
    <cellStyle name="Percent [2] 2 5" xfId="202" xr:uid="{00000000-0005-0000-0000-0000CA000000}"/>
    <cellStyle name="Percent [2] 2 6" xfId="203" xr:uid="{00000000-0005-0000-0000-0000CB000000}"/>
    <cellStyle name="Percent [2] 2 7" xfId="204" xr:uid="{00000000-0005-0000-0000-0000CC000000}"/>
    <cellStyle name="Percent [2] 2 8" xfId="205" xr:uid="{00000000-0005-0000-0000-0000CD000000}"/>
    <cellStyle name="Percent [2] 2 9" xfId="206" xr:uid="{00000000-0005-0000-0000-0000CE000000}"/>
    <cellStyle name="Percent [2] 20" xfId="207" xr:uid="{00000000-0005-0000-0000-0000CF000000}"/>
    <cellStyle name="Percent [2] 3" xfId="208" xr:uid="{00000000-0005-0000-0000-0000D0000000}"/>
    <cellStyle name="Percent [2] 4" xfId="209" xr:uid="{00000000-0005-0000-0000-0000D1000000}"/>
    <cellStyle name="Percent [2] 5" xfId="210" xr:uid="{00000000-0005-0000-0000-0000D2000000}"/>
    <cellStyle name="Percent [2] 6" xfId="211" xr:uid="{00000000-0005-0000-0000-0000D3000000}"/>
    <cellStyle name="Percent [2] 7" xfId="212" xr:uid="{00000000-0005-0000-0000-0000D4000000}"/>
    <cellStyle name="Percent [2] 8" xfId="213" xr:uid="{00000000-0005-0000-0000-0000D5000000}"/>
    <cellStyle name="Percent [2] 9" xfId="214" xr:uid="{00000000-0005-0000-0000-0000D6000000}"/>
    <cellStyle name="Percent 10" xfId="215" xr:uid="{00000000-0005-0000-0000-0000D7000000}"/>
    <cellStyle name="Percent 2" xfId="216" xr:uid="{00000000-0005-0000-0000-0000D8000000}"/>
    <cellStyle name="Percent 2 10" xfId="217" xr:uid="{00000000-0005-0000-0000-0000D9000000}"/>
    <cellStyle name="Percent 2 11" xfId="218" xr:uid="{00000000-0005-0000-0000-0000DA000000}"/>
    <cellStyle name="Percent 2 12" xfId="219" xr:uid="{00000000-0005-0000-0000-0000DB000000}"/>
    <cellStyle name="Percent 2 13" xfId="220" xr:uid="{00000000-0005-0000-0000-0000DC000000}"/>
    <cellStyle name="Percent 2 14" xfId="221" xr:uid="{00000000-0005-0000-0000-0000DD000000}"/>
    <cellStyle name="Percent 2 2" xfId="222" xr:uid="{00000000-0005-0000-0000-0000DE000000}"/>
    <cellStyle name="Percent 2 3" xfId="223" xr:uid="{00000000-0005-0000-0000-0000DF000000}"/>
    <cellStyle name="Percent 2 4" xfId="224" xr:uid="{00000000-0005-0000-0000-0000E0000000}"/>
    <cellStyle name="Percent 2 5" xfId="225" xr:uid="{00000000-0005-0000-0000-0000E1000000}"/>
    <cellStyle name="Percent 2 6" xfId="226" xr:uid="{00000000-0005-0000-0000-0000E2000000}"/>
    <cellStyle name="Percent 2 7" xfId="227" xr:uid="{00000000-0005-0000-0000-0000E3000000}"/>
    <cellStyle name="Percent 2 8" xfId="228" xr:uid="{00000000-0005-0000-0000-0000E4000000}"/>
    <cellStyle name="Percent 2 9" xfId="229" xr:uid="{00000000-0005-0000-0000-0000E5000000}"/>
    <cellStyle name="Percent 26" xfId="230" xr:uid="{00000000-0005-0000-0000-0000E6000000}"/>
    <cellStyle name="Percent 27" xfId="231" xr:uid="{00000000-0005-0000-0000-0000E7000000}"/>
    <cellStyle name="Percent 28" xfId="232" xr:uid="{00000000-0005-0000-0000-0000E8000000}"/>
    <cellStyle name="Percent 3" xfId="233" xr:uid="{00000000-0005-0000-0000-0000E9000000}"/>
    <cellStyle name="Percent 5" xfId="234" xr:uid="{00000000-0005-0000-0000-0000EA000000}"/>
    <cellStyle name="Percent 6" xfId="235" xr:uid="{00000000-0005-0000-0000-0000EB000000}"/>
    <cellStyle name="Percent 7" xfId="236" xr:uid="{00000000-0005-0000-0000-0000EC000000}"/>
    <cellStyle name="Percent 8" xfId="237" xr:uid="{00000000-0005-0000-0000-0000ED000000}"/>
    <cellStyle name="Percent 9" xfId="238" xr:uid="{00000000-0005-0000-0000-0000EE000000}"/>
    <cellStyle name="PSChar" xfId="239" xr:uid="{00000000-0005-0000-0000-0000EF000000}"/>
    <cellStyle name="PSDate" xfId="240" xr:uid="{00000000-0005-0000-0000-0000F0000000}"/>
    <cellStyle name="PSDec" xfId="241" xr:uid="{00000000-0005-0000-0000-0000F1000000}"/>
    <cellStyle name="PSHeading" xfId="242" xr:uid="{00000000-0005-0000-0000-0000F2000000}"/>
    <cellStyle name="PSHeading 10" xfId="243" xr:uid="{00000000-0005-0000-0000-0000F3000000}"/>
    <cellStyle name="PSHeading 11" xfId="244" xr:uid="{00000000-0005-0000-0000-0000F4000000}"/>
    <cellStyle name="PSHeading 12" xfId="245" xr:uid="{00000000-0005-0000-0000-0000F5000000}"/>
    <cellStyle name="PSHeading 2" xfId="246" xr:uid="{00000000-0005-0000-0000-0000F6000000}"/>
    <cellStyle name="PSHeading 3" xfId="247" xr:uid="{00000000-0005-0000-0000-0000F7000000}"/>
    <cellStyle name="PSHeading 4" xfId="248" xr:uid="{00000000-0005-0000-0000-0000F8000000}"/>
    <cellStyle name="PSHeading 5" xfId="249" xr:uid="{00000000-0005-0000-0000-0000F9000000}"/>
    <cellStyle name="PSHeading 6" xfId="250" xr:uid="{00000000-0005-0000-0000-0000FA000000}"/>
    <cellStyle name="PSHeading 7" xfId="251" xr:uid="{00000000-0005-0000-0000-0000FB000000}"/>
    <cellStyle name="PSHeading 8" xfId="252" xr:uid="{00000000-0005-0000-0000-0000FC000000}"/>
    <cellStyle name="PSHeading 9" xfId="253" xr:uid="{00000000-0005-0000-0000-0000FD000000}"/>
    <cellStyle name="PSInt" xfId="254" xr:uid="{00000000-0005-0000-0000-0000FE000000}"/>
    <cellStyle name="PSSpacer" xfId="255" xr:uid="{00000000-0005-0000-0000-0000FF000000}"/>
    <cellStyle name="Region" xfId="256" xr:uid="{00000000-0005-0000-0000-000000010000}"/>
    <cellStyle name="regional" xfId="257" xr:uid="{00000000-0005-0000-0000-000001010000}"/>
    <cellStyle name="SAP Load" xfId="258" xr:uid="{00000000-0005-0000-0000-000002010000}"/>
    <cellStyle name="subhead" xfId="259" xr:uid="{00000000-0005-0000-0000-000003010000}"/>
    <cellStyle name="Total 18" xfId="260" xr:uid="{00000000-0005-0000-0000-000004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D3HY70/My%20Documents/Personal/sealed_Markaudio%20CHR70_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Actuarial%20Services/PBM%20Actuary/Medicare%20Analysis%20Model/Clients/Alcoa/2011_12/Choices/MC%20in%20Mail/Medicare%20Model%202012%2012_01e3-beta1b1%20Alcoa_Choices_MC%20in%20Mai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d3hy70/Desktop/Personal/EOP%20200K/Calenda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Actuarial%20Services/PBM%20Actuary/Medicare%20Analysis%20Model/Clients/Tyco/2012_02/Medicare%20Model%202012%2012_01e3-beta1c%20Tyco%20FC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Actuarial%20Services/PBM%20Actuary/Medicare%20Analysis%20Model/Clients/USG/2012_03/Medicare%20Model%202012%2012_01e3-beta1c%20USG%20MCinReta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D3HY70/My%20Documents/Personal/Riding_Log%20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Teams/Actuarial%20Services/PBM%20Actuary/Medicare%20Analysis%20Model/Clients/Op%20Engineers%20Local%203/2012_04/Op%20Eng%203_Medicare%20Model%202012%2012_01e3-beta1c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lculations"/>
      <sheetName val="Frequency Response"/>
      <sheetName val="Power Response"/>
      <sheetName val="Sheet1"/>
    </sheetNames>
    <sheetDataSet>
      <sheetData sheetId="0">
        <row r="5">
          <cell r="B5">
            <v>5.17</v>
          </cell>
        </row>
        <row r="6">
          <cell r="B6">
            <v>0.55000000000000004</v>
          </cell>
        </row>
        <row r="7">
          <cell r="B7">
            <v>0.69</v>
          </cell>
        </row>
        <row r="8">
          <cell r="B8">
            <v>65.400000000000006</v>
          </cell>
        </row>
        <row r="9">
          <cell r="B9">
            <v>8.6</v>
          </cell>
        </row>
        <row r="10">
          <cell r="B10">
            <v>2</v>
          </cell>
        </row>
        <row r="11">
          <cell r="B11">
            <v>20</v>
          </cell>
        </row>
        <row r="14">
          <cell r="B14">
            <v>1.18</v>
          </cell>
        </row>
        <row r="15">
          <cell r="B15">
            <v>345</v>
          </cell>
        </row>
        <row r="20">
          <cell r="B20">
            <v>0.70709999999999995</v>
          </cell>
        </row>
        <row r="21">
          <cell r="B21">
            <v>1.2856363636363635</v>
          </cell>
        </row>
        <row r="22">
          <cell r="B22">
            <v>0.65286085950413186</v>
          </cell>
        </row>
        <row r="24">
          <cell r="B24">
            <v>84.080618181818181</v>
          </cell>
        </row>
        <row r="27">
          <cell r="B27">
            <v>3.1415926535897931E-4</v>
          </cell>
        </row>
        <row r="28">
          <cell r="B28">
            <v>2.701769682087222E-6</v>
          </cell>
        </row>
        <row r="29">
          <cell r="B29">
            <v>2.0204668588758271E-3</v>
          </cell>
        </row>
        <row r="30">
          <cell r="B30">
            <v>85.054517312323199</v>
          </cell>
        </row>
        <row r="31">
          <cell r="B31">
            <v>1.547578736020991E-4</v>
          </cell>
        </row>
        <row r="32">
          <cell r="B32">
            <v>73.896527538146557</v>
          </cell>
        </row>
        <row r="33">
          <cell r="B33">
            <v>1</v>
          </cell>
        </row>
        <row r="34">
          <cell r="B34">
            <v>1.547578736020991E-4</v>
          </cell>
        </row>
        <row r="36">
          <cell r="B36">
            <v>98.064817268963012</v>
          </cell>
        </row>
        <row r="39">
          <cell r="C39">
            <v>1.1100000000000001</v>
          </cell>
        </row>
        <row r="42">
          <cell r="C42">
            <v>84.081424534278796</v>
          </cell>
          <cell r="D42">
            <v>1.0000191805518226</v>
          </cell>
          <cell r="E42">
            <v>-3.0102999566398134</v>
          </cell>
        </row>
        <row r="43">
          <cell r="C43">
            <v>10</v>
          </cell>
          <cell r="D43">
            <v>1.4145171191224248E-2</v>
          </cell>
          <cell r="E43">
            <v>-36.988707074015473</v>
          </cell>
        </row>
        <row r="44">
          <cell r="C44">
            <v>11.100000000000001</v>
          </cell>
          <cell r="D44">
            <v>1.7428265424707403E-2</v>
          </cell>
          <cell r="E44">
            <v>-35.176238539157779</v>
          </cell>
        </row>
        <row r="45">
          <cell r="C45">
            <v>12.321000000000003</v>
          </cell>
          <cell r="D45">
            <v>2.1473365829781994E-2</v>
          </cell>
          <cell r="E45">
            <v>-33.364003209738499</v>
          </cell>
        </row>
        <row r="46">
          <cell r="C46">
            <v>13.676310000000004</v>
          </cell>
          <cell r="D46">
            <v>2.6457334038874396E-2</v>
          </cell>
          <cell r="E46">
            <v>-31.552121749954839</v>
          </cell>
        </row>
        <row r="47">
          <cell r="C47">
            <v>15.180704100000007</v>
          </cell>
          <cell r="D47">
            <v>3.2598081269297162E-2</v>
          </cell>
          <cell r="E47">
            <v>-29.740777176588772</v>
          </cell>
        </row>
        <row r="48">
          <cell r="C48">
            <v>16.850581551000008</v>
          </cell>
          <cell r="D48">
            <v>4.0164095931901032E-2</v>
          </cell>
          <cell r="E48">
            <v>-27.930246962865745</v>
          </cell>
        </row>
        <row r="49">
          <cell r="C49">
            <v>18.704145521610013</v>
          </cell>
          <cell r="D49">
            <v>4.9486182597695272E-2</v>
          </cell>
          <cell r="E49">
            <v>-26.120951517748317</v>
          </cell>
        </row>
        <row r="50">
          <cell r="C50">
            <v>20.761601528987114</v>
          </cell>
          <cell r="D50">
            <v>6.0971925578620349E-2</v>
          </cell>
          <cell r="E50">
            <v>-24.313527192681104</v>
          </cell>
        </row>
        <row r="51">
          <cell r="C51">
            <v>23.045377697175699</v>
          </cell>
          <cell r="D51">
            <v>7.5123509505418129E-2</v>
          </cell>
          <cell r="E51">
            <v>-22.508935765210811</v>
          </cell>
        </row>
        <row r="52">
          <cell r="C52">
            <v>25.580369243865029</v>
          </cell>
          <cell r="D52">
            <v>9.2559676061625726E-2</v>
          </cell>
          <cell r="E52">
            <v>-20.708627574201209</v>
          </cell>
        </row>
        <row r="53">
          <cell r="C53">
            <v>28.394209860690186</v>
          </cell>
          <cell r="D53">
            <v>0.11404277687552908</v>
          </cell>
          <cell r="E53">
            <v>-18.914782209940743</v>
          </cell>
        </row>
        <row r="54">
          <cell r="C54">
            <v>31.517572945366108</v>
          </cell>
          <cell r="D54">
            <v>0.14051210538833941</v>
          </cell>
          <cell r="E54">
            <v>-17.130658236368539</v>
          </cell>
        </row>
        <row r="55">
          <cell r="C55">
            <v>34.984505969356384</v>
          </cell>
          <cell r="D55">
            <v>0.17312496504897298</v>
          </cell>
          <cell r="E55">
            <v>-15.361089282137803</v>
          </cell>
        </row>
        <row r="56">
          <cell r="C56">
            <v>38.832801625985589</v>
          </cell>
          <cell r="D56">
            <v>0.21330726943683967</v>
          </cell>
          <cell r="E56">
            <v>-13.613161198858171</v>
          </cell>
        </row>
        <row r="57">
          <cell r="C57">
            <v>43.104409804844011</v>
          </cell>
          <cell r="D57">
            <v>0.26281588667313027</v>
          </cell>
          <cell r="E57">
            <v>-11.897079002242695</v>
          </cell>
        </row>
        <row r="58">
          <cell r="C58">
            <v>47.845894883376857</v>
          </cell>
          <cell r="D58">
            <v>0.32381545396996381</v>
          </cell>
          <cell r="E58">
            <v>-10.227155944822302</v>
          </cell>
        </row>
        <row r="59">
          <cell r="C59">
            <v>53.108943320548313</v>
          </cell>
          <cell r="D59">
            <v>0.39897302083639247</v>
          </cell>
          <cell r="E59">
            <v>-8.6226935733129864</v>
          </cell>
        </row>
        <row r="60">
          <cell r="C60">
            <v>58.95092708580863</v>
          </cell>
          <cell r="D60">
            <v>0.49157465897251917</v>
          </cell>
          <cell r="E60">
            <v>-7.1082529221578028</v>
          </cell>
        </row>
        <row r="61">
          <cell r="C61">
            <v>65.435529065247579</v>
          </cell>
          <cell r="D61">
            <v>0.60566913732004102</v>
          </cell>
          <cell r="E61">
            <v>-5.7125261796339668</v>
          </cell>
        </row>
        <row r="62">
          <cell r="C62">
            <v>72.63343726242482</v>
          </cell>
          <cell r="D62">
            <v>0.74624494409202258</v>
          </cell>
          <cell r="E62">
            <v>-4.4650074453923354</v>
          </cell>
        </row>
        <row r="63">
          <cell r="C63">
            <v>80.623115361291553</v>
          </cell>
          <cell r="D63">
            <v>0.91944839561578118</v>
          </cell>
          <cell r="E63">
            <v>-3.3904065098704073</v>
          </cell>
        </row>
        <row r="64">
          <cell r="C64">
            <v>89.491658051033639</v>
          </cell>
          <cell r="D64">
            <v>1.1328523682382041</v>
          </cell>
          <cell r="E64">
            <v>-2.5023497213349986</v>
          </cell>
        </row>
        <row r="65">
          <cell r="C65">
            <v>99.335740436647342</v>
          </cell>
          <cell r="D65">
            <v>1.3957874029062918</v>
          </cell>
          <cell r="E65">
            <v>-1.7992959080152391</v>
          </cell>
        </row>
        <row r="66">
          <cell r="C66">
            <v>110.26267188467855</v>
          </cell>
          <cell r="D66">
            <v>1.7197496591208419</v>
          </cell>
          <cell r="E66">
            <v>-1.2650196670004208</v>
          </cell>
        </row>
        <row r="67">
          <cell r="C67">
            <v>122.3915657919932</v>
          </cell>
          <cell r="D67">
            <v>2.1189035550027895</v>
          </cell>
          <cell r="E67">
            <v>-0.87336798397640025</v>
          </cell>
        </row>
        <row r="68">
          <cell r="C68">
            <v>135.85463802911246</v>
          </cell>
          <cell r="D68">
            <v>2.6107010701189375</v>
          </cell>
          <cell r="E68">
            <v>-0.59462489753452341</v>
          </cell>
        </row>
        <row r="69">
          <cell r="C69">
            <v>150.79864821231484</v>
          </cell>
          <cell r="D69">
            <v>3.216644788493543</v>
          </cell>
          <cell r="E69">
            <v>-0.40072054715196082</v>
          </cell>
        </row>
        <row r="70">
          <cell r="C70">
            <v>167.3864995156695</v>
          </cell>
          <cell r="D70">
            <v>3.963228043902896</v>
          </cell>
          <cell r="E70">
            <v>-0.26808888709713757</v>
          </cell>
        </row>
        <row r="71">
          <cell r="C71">
            <v>185.79901446239316</v>
          </cell>
          <cell r="D71">
            <v>4.8830932728927579</v>
          </cell>
          <cell r="E71">
            <v>-0.17845242017538923</v>
          </cell>
        </row>
        <row r="72">
          <cell r="C72">
            <v>206.23690605325643</v>
          </cell>
          <cell r="D72">
            <v>6.0164592215311687</v>
          </cell>
          <cell r="E72">
            <v>-0.11837779439615169</v>
          </cell>
        </row>
        <row r="73">
          <cell r="C73">
            <v>228.92296571911467</v>
          </cell>
          <cell r="D73">
            <v>7.412879406848556</v>
          </cell>
          <cell r="E73">
            <v>-7.8344910157490663E-2</v>
          </cell>
        </row>
        <row r="74">
          <cell r="C74">
            <v>254.10449194821732</v>
          </cell>
          <cell r="D74">
            <v>9.1334087171781082</v>
          </cell>
          <cell r="E74">
            <v>-5.1770168781431244E-2</v>
          </cell>
        </row>
        <row r="75">
          <cell r="C75">
            <v>282.05598606252124</v>
          </cell>
          <cell r="D75">
            <v>11.253272880435148</v>
          </cell>
          <cell r="E75">
            <v>-3.4174659399613248E-2</v>
          </cell>
        </row>
        <row r="76">
          <cell r="C76">
            <v>313.08214452939859</v>
          </cell>
          <cell r="D76">
            <v>13.865157515984146</v>
          </cell>
          <cell r="E76">
            <v>-2.2544360486569815E-2</v>
          </cell>
        </row>
        <row r="77">
          <cell r="C77">
            <v>347.52118042763249</v>
          </cell>
          <cell r="D77">
            <v>17.083260575444076</v>
          </cell>
          <cell r="E77">
            <v>-1.4865646380347753E-2</v>
          </cell>
        </row>
        <row r="78">
          <cell r="C78">
            <v>385.74851027467207</v>
          </cell>
          <cell r="D78">
            <v>21.048285355004644</v>
          </cell>
          <cell r="E78">
            <v>-9.7996668105795742E-3</v>
          </cell>
        </row>
        <row r="79">
          <cell r="C79">
            <v>428.18084640488604</v>
          </cell>
          <cell r="D79">
            <v>25.933592385901228</v>
          </cell>
          <cell r="E79">
            <v>-6.4590373153731468E-3</v>
          </cell>
        </row>
        <row r="80">
          <cell r="C80">
            <v>475.28073950942354</v>
          </cell>
          <cell r="D80">
            <v>31.952779178668909</v>
          </cell>
          <cell r="E80">
            <v>-4.2568287497673453E-3</v>
          </cell>
        </row>
        <row r="81">
          <cell r="C81">
            <v>527.56162085546021</v>
          </cell>
          <cell r="D81">
            <v>39.36901922603797</v>
          </cell>
          <cell r="E81">
            <v>-2.8053705357331564E-3</v>
          </cell>
        </row>
        <row r="82">
          <cell r="C82">
            <v>585.59339914956092</v>
          </cell>
          <cell r="D82">
            <v>48.506568588401393</v>
          </cell>
          <cell r="E82">
            <v>-1.8488348606772889E-3</v>
          </cell>
        </row>
        <row r="83">
          <cell r="C83">
            <v>650.00867305601264</v>
          </cell>
          <cell r="D83">
            <v>59.764943157769366</v>
          </cell>
          <cell r="E83">
            <v>-1.2184982200627427E-3</v>
          </cell>
        </row>
        <row r="84">
          <cell r="C84">
            <v>721.50962709217413</v>
          </cell>
          <cell r="D84">
            <v>73.636386464687646</v>
          </cell>
          <cell r="E84">
            <v>-8.0312706153028461E-4</v>
          </cell>
        </row>
        <row r="85">
          <cell r="C85">
            <v>800.87568607231333</v>
          </cell>
          <cell r="D85">
            <v>90.727391763141682</v>
          </cell>
          <cell r="E85">
            <v>-5.2940723218717299E-4</v>
          </cell>
        </row>
        <row r="86">
          <cell r="C86">
            <v>888.97201154026789</v>
          </cell>
          <cell r="D86">
            <v>111.78521939136687</v>
          </cell>
          <cell r="E86">
            <v>-3.4902492060392499E-4</v>
          </cell>
        </row>
        <row r="87">
          <cell r="C87">
            <v>986.7589328096974</v>
          </cell>
          <cell r="D87">
            <v>137.73056881210312</v>
          </cell>
          <cell r="E87">
            <v>-2.3014452774962265E-4</v>
          </cell>
        </row>
        <row r="88">
          <cell r="C88">
            <v>1095.3024154187642</v>
          </cell>
          <cell r="D88">
            <v>169.69783383339231</v>
          </cell>
          <cell r="E88">
            <v>-1.5178963048164822E-4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5">
          <cell r="E5" t="str">
            <v>White_Copper_EGWP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30">
          <cell r="M30">
            <v>46.46389053451837</v>
          </cell>
        </row>
        <row r="34">
          <cell r="F34">
            <v>0</v>
          </cell>
        </row>
        <row r="75">
          <cell r="D75">
            <v>0</v>
          </cell>
        </row>
        <row r="95">
          <cell r="F95">
            <v>22.380369450881808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>
        <row r="13">
          <cell r="D13">
            <v>273.01505908236925</v>
          </cell>
        </row>
        <row r="18">
          <cell r="A18">
            <v>0</v>
          </cell>
        </row>
        <row r="54">
          <cell r="H54">
            <v>1</v>
          </cell>
        </row>
      </sheetData>
      <sheetData sheetId="30" refreshError="1">
        <row r="51">
          <cell r="J51">
            <v>273.01505908236925</v>
          </cell>
        </row>
      </sheetData>
      <sheetData sheetId="31" refreshError="1">
        <row r="4">
          <cell r="Z4">
            <v>0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Event entry"/>
      <sheetName val="Scouts 2010"/>
      <sheetName val="Rides 2010"/>
      <sheetName val="Lookup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>
            <v>1</v>
          </cell>
          <cell r="B1" t="str">
            <v>MON</v>
          </cell>
        </row>
        <row r="2">
          <cell r="A2">
            <v>2</v>
          </cell>
          <cell r="B2" t="str">
            <v>TUE</v>
          </cell>
        </row>
        <row r="3">
          <cell r="A3">
            <v>3</v>
          </cell>
          <cell r="B3" t="str">
            <v>WED</v>
          </cell>
        </row>
        <row r="4">
          <cell r="A4">
            <v>4</v>
          </cell>
          <cell r="B4" t="str">
            <v>THU</v>
          </cell>
        </row>
        <row r="5">
          <cell r="A5">
            <v>5</v>
          </cell>
          <cell r="B5" t="str">
            <v>FRI</v>
          </cell>
        </row>
        <row r="6">
          <cell r="A6">
            <v>6</v>
          </cell>
          <cell r="B6" t="str">
            <v>SAT</v>
          </cell>
        </row>
        <row r="7">
          <cell r="A7">
            <v>7</v>
          </cell>
          <cell r="B7" t="str">
            <v>SUN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ground REVISED"/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13">
          <cell r="L13">
            <v>18822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3">
          <cell r="D13">
            <v>12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og 2011"/>
      <sheetName val="Top picks"/>
      <sheetName val="planner"/>
      <sheetName val="RUSA Completed events"/>
      <sheetName val="Repeated Events"/>
      <sheetName val="R12"/>
      <sheetName val="Ultra Randonneur"/>
      <sheetName val="R5000"/>
      <sheetName val="Monday"/>
      <sheetName val="Wednesday"/>
      <sheetName val="Friday"/>
      <sheetName val="Log 2010"/>
      <sheetName val="Log 2009"/>
      <sheetName val="Log 2008"/>
      <sheetName val="GRR 1200km"/>
      <sheetName val="Grand Canyon 678km"/>
      <sheetName val="Inputs"/>
    </sheetNames>
    <sheetDataSet>
      <sheetData sheetId="0" refreshError="1"/>
      <sheetData sheetId="1" refreshError="1"/>
      <sheetData sheetId="2" refreshError="1"/>
      <sheetData sheetId="3" refreshError="1">
        <row r="8">
          <cell r="A8">
            <v>39459</v>
          </cell>
          <cell r="B8" t="str">
            <v>ACP Brevet</v>
          </cell>
          <cell r="C8" t="str">
            <v>Casa Grande</v>
          </cell>
          <cell r="D8">
            <v>200</v>
          </cell>
          <cell r="E8" t="str">
            <v>Casa Grande 200km</v>
          </cell>
        </row>
        <row r="9">
          <cell r="A9">
            <v>39718</v>
          </cell>
          <cell r="B9" t="str">
            <v>Brevet</v>
          </cell>
          <cell r="C9" t="str">
            <v>Ride Across Tennessee</v>
          </cell>
          <cell r="D9">
            <v>250</v>
          </cell>
          <cell r="E9" t="str">
            <v>Ride Across Tennessee 250km</v>
          </cell>
        </row>
        <row r="10">
          <cell r="A10">
            <v>39753</v>
          </cell>
          <cell r="B10" t="str">
            <v>Brevet</v>
          </cell>
          <cell r="C10" t="str">
            <v>Heart of Arizona</v>
          </cell>
          <cell r="D10">
            <v>200</v>
          </cell>
          <cell r="E10" t="str">
            <v>Heart of Arizona 200km</v>
          </cell>
        </row>
        <row r="11">
          <cell r="A11">
            <v>39767</v>
          </cell>
          <cell r="B11" t="str">
            <v>Brevet</v>
          </cell>
          <cell r="C11" t="str">
            <v>Mt Lemmon</v>
          </cell>
          <cell r="D11">
            <v>200</v>
          </cell>
          <cell r="E11" t="str">
            <v>Mt Lemmon 200km</v>
          </cell>
        </row>
        <row r="12">
          <cell r="A12">
            <v>39816</v>
          </cell>
          <cell r="B12" t="str">
            <v>ACP Brevet</v>
          </cell>
          <cell r="C12" t="str">
            <v>Casa Grande</v>
          </cell>
          <cell r="D12">
            <v>200</v>
          </cell>
          <cell r="E12" t="str">
            <v>Casa Grande 200km</v>
          </cell>
        </row>
        <row r="13">
          <cell r="A13">
            <v>39851</v>
          </cell>
          <cell r="B13" t="str">
            <v>ACP Brevet</v>
          </cell>
          <cell r="C13" t="str">
            <v>Saguaro National Forest</v>
          </cell>
          <cell r="D13">
            <v>300</v>
          </cell>
          <cell r="E13" t="str">
            <v>Saguaro National Forest 300km</v>
          </cell>
        </row>
        <row r="14">
          <cell r="A14">
            <v>39865</v>
          </cell>
          <cell r="B14" t="str">
            <v>ACP Brevet</v>
          </cell>
          <cell r="C14" t="str">
            <v>Russian River</v>
          </cell>
          <cell r="D14">
            <v>300</v>
          </cell>
          <cell r="E14" t="str">
            <v>Russian River 300km</v>
          </cell>
        </row>
        <row r="15">
          <cell r="A15">
            <v>39879</v>
          </cell>
          <cell r="B15" t="str">
            <v>ACP Brevet</v>
          </cell>
          <cell r="C15" t="str">
            <v>Arivaca</v>
          </cell>
          <cell r="D15">
            <v>400</v>
          </cell>
          <cell r="E15" t="str">
            <v>Arivaca 400km</v>
          </cell>
        </row>
        <row r="16">
          <cell r="A16">
            <v>39907</v>
          </cell>
          <cell r="B16" t="str">
            <v>ACP Brevet</v>
          </cell>
          <cell r="C16" t="str">
            <v>Oceanside</v>
          </cell>
          <cell r="D16">
            <v>600</v>
          </cell>
          <cell r="E16" t="str">
            <v>Oceanside 600km</v>
          </cell>
        </row>
        <row r="17">
          <cell r="A17">
            <v>39921</v>
          </cell>
          <cell r="B17" t="str">
            <v>Fleche</v>
          </cell>
          <cell r="C17" t="str">
            <v>Press the Fleche</v>
          </cell>
          <cell r="D17">
            <v>360</v>
          </cell>
          <cell r="E17" t="str">
            <v>Press the Fleche 360km</v>
          </cell>
        </row>
        <row r="18">
          <cell r="A18">
            <v>39956</v>
          </cell>
          <cell r="B18" t="str">
            <v>Brevet</v>
          </cell>
          <cell r="C18" t="str">
            <v>Globe - Show Low</v>
          </cell>
          <cell r="D18">
            <v>200</v>
          </cell>
          <cell r="E18" t="str">
            <v>Globe - Show Low 200km</v>
          </cell>
        </row>
        <row r="19">
          <cell r="A19">
            <v>39957</v>
          </cell>
          <cell r="B19" t="str">
            <v>Brevet</v>
          </cell>
          <cell r="C19" t="str">
            <v>Show Low - Globe</v>
          </cell>
          <cell r="D19">
            <v>200</v>
          </cell>
          <cell r="E19" t="str">
            <v>Show Low - Globe 200km</v>
          </cell>
        </row>
        <row r="20">
          <cell r="A20">
            <v>39970</v>
          </cell>
          <cell r="B20" t="str">
            <v>Permanent</v>
          </cell>
          <cell r="C20" t="str">
            <v>Tall Pines</v>
          </cell>
          <cell r="D20">
            <v>200</v>
          </cell>
          <cell r="E20" t="str">
            <v>Tall Pines 200km</v>
          </cell>
        </row>
        <row r="21">
          <cell r="A21">
            <v>39984</v>
          </cell>
          <cell r="B21" t="str">
            <v>ACP Brevet</v>
          </cell>
          <cell r="C21" t="str">
            <v>Bryce Canyon</v>
          </cell>
          <cell r="D21">
            <v>200</v>
          </cell>
          <cell r="E21" t="str">
            <v>Bryce Canyon 200km</v>
          </cell>
        </row>
        <row r="22">
          <cell r="A22">
            <v>40000</v>
          </cell>
          <cell r="B22" t="str">
            <v>ACP Brevet</v>
          </cell>
          <cell r="C22" t="str">
            <v>Gold Rush</v>
          </cell>
          <cell r="D22">
            <v>1000</v>
          </cell>
          <cell r="E22" t="str">
            <v>Gold Rush 1000km</v>
          </cell>
        </row>
        <row r="23">
          <cell r="A23">
            <v>40000</v>
          </cell>
          <cell r="B23" t="str">
            <v>ACP Brevet</v>
          </cell>
          <cell r="C23" t="str">
            <v>Gold Rush</v>
          </cell>
          <cell r="D23">
            <v>200</v>
          </cell>
          <cell r="E23" t="str">
            <v>Gold Rush 200km</v>
          </cell>
        </row>
        <row r="24">
          <cell r="A24">
            <v>40026</v>
          </cell>
          <cell r="B24" t="str">
            <v>Brevet</v>
          </cell>
          <cell r="C24" t="str">
            <v>Santa Anna River Trail</v>
          </cell>
          <cell r="D24">
            <v>200</v>
          </cell>
          <cell r="E24" t="str">
            <v>Santa Anna River Trail 200km</v>
          </cell>
        </row>
        <row r="25">
          <cell r="A25">
            <v>40040</v>
          </cell>
          <cell r="B25" t="str">
            <v>Permanent</v>
          </cell>
          <cell r="C25" t="str">
            <v>Grand Canyon Tour</v>
          </cell>
          <cell r="D25">
            <v>678</v>
          </cell>
          <cell r="E25" t="str">
            <v>Grand Canyon Tour 678km</v>
          </cell>
        </row>
        <row r="26">
          <cell r="A26">
            <v>40054</v>
          </cell>
          <cell r="B26" t="str">
            <v>Brevet</v>
          </cell>
          <cell r="C26" t="str">
            <v>SLO to Moorpark</v>
          </cell>
          <cell r="D26">
            <v>300</v>
          </cell>
          <cell r="E26" t="str">
            <v>SLO to Moorpark 300km</v>
          </cell>
        </row>
        <row r="27">
          <cell r="A27">
            <v>40075</v>
          </cell>
          <cell r="B27" t="str">
            <v>Brevet</v>
          </cell>
          <cell r="C27" t="str">
            <v>Simi Valley to Encinitas</v>
          </cell>
          <cell r="D27">
            <v>400</v>
          </cell>
          <cell r="E27" t="str">
            <v>Simi Valley to Encinitas 400km</v>
          </cell>
        </row>
        <row r="28">
          <cell r="A28">
            <v>40103</v>
          </cell>
          <cell r="B28" t="str">
            <v>Brevet</v>
          </cell>
          <cell r="C28" t="str">
            <v>Salinas to Oxnard</v>
          </cell>
          <cell r="D28">
            <v>600</v>
          </cell>
          <cell r="E28" t="str">
            <v>Salinas to Oxnard 600km</v>
          </cell>
        </row>
        <row r="29">
          <cell r="A29">
            <v>40124</v>
          </cell>
          <cell r="B29" t="str">
            <v>Brevet</v>
          </cell>
          <cell r="C29" t="str">
            <v>Heart of Arizona</v>
          </cell>
          <cell r="D29">
            <v>200</v>
          </cell>
          <cell r="E29" t="str">
            <v>Heart of Arizona 200km</v>
          </cell>
        </row>
        <row r="30">
          <cell r="A30">
            <v>40129</v>
          </cell>
          <cell r="B30" t="str">
            <v>Brevet</v>
          </cell>
          <cell r="C30" t="str">
            <v>Mt Lemmon</v>
          </cell>
          <cell r="D30">
            <v>200</v>
          </cell>
          <cell r="E30" t="str">
            <v>Mt Lemmon 200km</v>
          </cell>
        </row>
        <row r="31">
          <cell r="A31">
            <v>40152</v>
          </cell>
          <cell r="B31" t="str">
            <v>Permanent</v>
          </cell>
          <cell r="C31" t="str">
            <v>Desert Mountain</v>
          </cell>
          <cell r="D31">
            <v>319</v>
          </cell>
          <cell r="E31" t="str">
            <v>Desert Mountain 319km</v>
          </cell>
        </row>
        <row r="32">
          <cell r="A32">
            <v>40180</v>
          </cell>
          <cell r="B32" t="str">
            <v>ACP Brevet</v>
          </cell>
          <cell r="C32" t="str">
            <v>Casa Grande</v>
          </cell>
          <cell r="D32">
            <v>200</v>
          </cell>
          <cell r="E32" t="str">
            <v>Casa Grande 200km</v>
          </cell>
        </row>
        <row r="33">
          <cell r="A33">
            <v>40227</v>
          </cell>
          <cell r="B33" t="str">
            <v>Permanent</v>
          </cell>
          <cell r="C33" t="str">
            <v>Top of the World</v>
          </cell>
          <cell r="D33">
            <v>202</v>
          </cell>
          <cell r="E33" t="str">
            <v>Top of the World 202km</v>
          </cell>
        </row>
        <row r="34">
          <cell r="A34">
            <v>40278</v>
          </cell>
          <cell r="B34" t="str">
            <v>Permanent</v>
          </cell>
          <cell r="C34" t="str">
            <v>Sun Valley</v>
          </cell>
          <cell r="D34">
            <v>202</v>
          </cell>
          <cell r="E34" t="str">
            <v>Sun Valley 202km</v>
          </cell>
        </row>
        <row r="35">
          <cell r="A35">
            <v>40341</v>
          </cell>
          <cell r="B35" t="str">
            <v>ACP Brevet</v>
          </cell>
          <cell r="C35" t="str">
            <v>SLO to Moorpark</v>
          </cell>
          <cell r="D35">
            <v>300</v>
          </cell>
          <cell r="E35" t="str">
            <v>SLO to Moorpark 300km</v>
          </cell>
        </row>
        <row r="36">
          <cell r="A36">
            <v>40551</v>
          </cell>
          <cell r="B36" t="str">
            <v>ACP Brevet</v>
          </cell>
          <cell r="C36" t="str">
            <v>Casa Grande</v>
          </cell>
          <cell r="D36">
            <v>200</v>
          </cell>
          <cell r="E36" t="str">
            <v>Casa Grande 200km</v>
          </cell>
        </row>
        <row r="37">
          <cell r="A37">
            <v>40571</v>
          </cell>
          <cell r="B37" t="str">
            <v>ACP Brevet</v>
          </cell>
          <cell r="C37" t="str">
            <v>Saguaro National Forest</v>
          </cell>
          <cell r="D37">
            <v>300</v>
          </cell>
          <cell r="E37" t="str">
            <v>Saguaro National Forest 300km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1">
          <cell r="A1">
            <v>1</v>
          </cell>
          <cell r="B1" t="str">
            <v>Sunday</v>
          </cell>
        </row>
        <row r="2">
          <cell r="A2">
            <v>2</v>
          </cell>
          <cell r="B2" t="str">
            <v>Monday</v>
          </cell>
        </row>
        <row r="3">
          <cell r="A3">
            <v>3</v>
          </cell>
          <cell r="B3" t="str">
            <v>Tuesday</v>
          </cell>
        </row>
        <row r="4">
          <cell r="A4">
            <v>4</v>
          </cell>
          <cell r="B4" t="str">
            <v>Wednesday</v>
          </cell>
        </row>
        <row r="5">
          <cell r="A5">
            <v>5</v>
          </cell>
          <cell r="B5" t="str">
            <v>Thursday</v>
          </cell>
        </row>
        <row r="6">
          <cell r="A6">
            <v>6</v>
          </cell>
          <cell r="B6" t="str">
            <v>Friday</v>
          </cell>
        </row>
        <row r="7">
          <cell r="A7">
            <v>7</v>
          </cell>
          <cell r="B7" t="str">
            <v>Saturday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ckground"/>
      <sheetName val="Plan Design"/>
      <sheetName val="Example"/>
      <sheetName val="Compare Results"/>
      <sheetName val="Compare Pre-Tax"/>
      <sheetName val="Wrap Detail"/>
      <sheetName val="Output"/>
      <sheetName val="Subsidy"/>
      <sheetName val="Tier Disruption"/>
      <sheetName val="Cost V Disruptn"/>
      <sheetName val="Checks"/>
      <sheetName val="User Guide_ Read Me"/>
      <sheetName val="Current Plan Input"/>
      <sheetName val="Wrap Input"/>
      <sheetName val="Risk"/>
      <sheetName val="AWP per Participant"/>
      <sheetName val="Summary CLIENT"/>
      <sheetName val="Drug Cost per Participant"/>
      <sheetName val="Drug cost per Claim"/>
      <sheetName val="Part D Non-covered"/>
      <sheetName val="Disruption Report Input"/>
      <sheetName val="Tier Disruption Drug RX Input"/>
      <sheetName val="Tier Disruption By Member"/>
      <sheetName val="SSI_Detail"/>
      <sheetName val="Aggregated Summary"/>
      <sheetName val="RDS"/>
      <sheetName val="Macro Ranges"/>
      <sheetName val="Group_pdp"/>
      <sheetName val="Interpolation Worksheet"/>
      <sheetName val="Basic Details"/>
      <sheetName val="Cost Sharing"/>
      <sheetName val="used"/>
      <sheetName val="SSI CS Calcs"/>
      <sheetName val="Wrap CS Calcs"/>
      <sheetName val="Tier Code Reports - Claim"/>
      <sheetName val="Tier Code Reports - Drug Rx"/>
      <sheetName val="Tier Disruption Tables"/>
      <sheetName val="Client Dist Data"/>
      <sheetName val="Normative Dist Data"/>
      <sheetName val="BASIC Premiums"/>
      <sheetName val="PLUS Premiums"/>
      <sheetName val="COMPLETE Premiums"/>
      <sheetName val="AgRx 20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>
        <row r="13">
          <cell r="D13">
            <v>312.46156430382086</v>
          </cell>
        </row>
      </sheetData>
      <sheetData sheetId="30">
        <row r="51">
          <cell r="J51">
            <v>312.46156430382086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E25"/>
  <sheetViews>
    <sheetView tabSelected="1" zoomScaleNormal="100" workbookViewId="0">
      <pane ySplit="2" topLeftCell="A3" activePane="bottomLeft" state="frozen"/>
      <selection pane="bottomLeft" sqref="A1:E1"/>
    </sheetView>
  </sheetViews>
  <sheetFormatPr defaultRowHeight="12.75"/>
  <cols>
    <col min="1" max="1" width="6.5" customWidth="1"/>
    <col min="2" max="2" width="4.625" bestFit="1" customWidth="1"/>
    <col min="3" max="3" width="5.25" bestFit="1" customWidth="1"/>
    <col min="4" max="4" width="40" customWidth="1"/>
    <col min="5" max="5" width="6" bestFit="1" customWidth="1"/>
  </cols>
  <sheetData>
    <row r="1" spans="1:5" ht="33.75" customHeight="1" thickBot="1">
      <c r="A1" s="42" t="s">
        <v>42</v>
      </c>
      <c r="B1" s="43"/>
      <c r="C1" s="43"/>
      <c r="D1" s="43"/>
      <c r="E1" s="44"/>
    </row>
    <row r="2" spans="1:5" ht="16.5" thickBot="1">
      <c r="A2" s="38" t="s">
        <v>34</v>
      </c>
      <c r="B2" s="26" t="s">
        <v>2</v>
      </c>
      <c r="C2" s="26" t="s">
        <v>3</v>
      </c>
      <c r="D2" s="26" t="s">
        <v>37</v>
      </c>
      <c r="E2" s="39" t="s">
        <v>4</v>
      </c>
    </row>
    <row r="3" spans="1:5" ht="48" thickBot="1">
      <c r="A3" s="25" t="s">
        <v>35</v>
      </c>
      <c r="B3" s="26"/>
      <c r="C3" s="27">
        <v>0</v>
      </c>
      <c r="D3" s="28" t="s">
        <v>31</v>
      </c>
      <c r="E3" s="29"/>
    </row>
    <row r="4" spans="1:5" ht="15.75">
      <c r="A4" s="22">
        <f>SUM($A$3:C3)</f>
        <v>0</v>
      </c>
      <c r="B4" s="23" t="s">
        <v>1</v>
      </c>
      <c r="C4" s="22">
        <v>2.5</v>
      </c>
      <c r="D4" s="24" t="s">
        <v>15</v>
      </c>
      <c r="E4" s="22">
        <f>SUM($A$3:C3)</f>
        <v>0</v>
      </c>
    </row>
    <row r="5" spans="1:5" ht="15.75">
      <c r="A5" s="20">
        <f>SUM($C$3:C4)</f>
        <v>2.5</v>
      </c>
      <c r="B5" s="21" t="s">
        <v>1</v>
      </c>
      <c r="C5" s="20">
        <v>2.2999999999999998</v>
      </c>
      <c r="D5" s="19" t="s">
        <v>16</v>
      </c>
      <c r="E5" s="20">
        <f>SUM($C$3:C4)</f>
        <v>2.5</v>
      </c>
    </row>
    <row r="6" spans="1:5" ht="15.75">
      <c r="A6" s="20">
        <f>SUM($C$3:C5)</f>
        <v>4.8</v>
      </c>
      <c r="B6" s="21" t="s">
        <v>1</v>
      </c>
      <c r="C6" s="20">
        <v>9.9</v>
      </c>
      <c r="D6" s="19" t="s">
        <v>17</v>
      </c>
      <c r="E6" s="20">
        <f>SUM($C$3:C5)</f>
        <v>4.8</v>
      </c>
    </row>
    <row r="7" spans="1:5" ht="15.75">
      <c r="A7" s="20">
        <f>SUM($C$3:C6)</f>
        <v>14.7</v>
      </c>
      <c r="B7" s="21" t="s">
        <v>18</v>
      </c>
      <c r="C7" s="20">
        <v>0.3</v>
      </c>
      <c r="D7" s="19" t="s">
        <v>19</v>
      </c>
      <c r="E7" s="20">
        <f>SUM($C$3:C6)</f>
        <v>14.7</v>
      </c>
    </row>
    <row r="8" spans="1:5" ht="15.75">
      <c r="A8" s="20">
        <f>SUM($C$3:C7)</f>
        <v>15</v>
      </c>
      <c r="B8" s="21" t="s">
        <v>0</v>
      </c>
      <c r="C8" s="20">
        <v>9.6</v>
      </c>
      <c r="D8" s="19" t="s">
        <v>20</v>
      </c>
      <c r="E8" s="20">
        <f>SUM($C$3:C7)</f>
        <v>15</v>
      </c>
    </row>
    <row r="9" spans="1:5" ht="16.5" thickBot="1">
      <c r="A9" s="30">
        <f>SUM($C$3:C8)</f>
        <v>24.6</v>
      </c>
      <c r="B9" s="31" t="s">
        <v>1</v>
      </c>
      <c r="C9" s="30">
        <v>3.9</v>
      </c>
      <c r="D9" s="32" t="s">
        <v>21</v>
      </c>
      <c r="E9" s="30">
        <f>SUM($C$3:C8)</f>
        <v>24.6</v>
      </c>
    </row>
    <row r="10" spans="1:5" ht="48" thickBot="1">
      <c r="A10" s="25">
        <f>SUM($C$3:C9)</f>
        <v>28.5</v>
      </c>
      <c r="B10" s="34"/>
      <c r="C10" s="27">
        <v>0</v>
      </c>
      <c r="D10" s="28" t="s">
        <v>39</v>
      </c>
      <c r="E10" s="29">
        <f>SUM($C$3:C9)</f>
        <v>28.5</v>
      </c>
    </row>
    <row r="11" spans="1:5" ht="15.75">
      <c r="A11" s="22">
        <f>SUM($C$3:C10)</f>
        <v>28.5</v>
      </c>
      <c r="B11" s="33" t="s">
        <v>22</v>
      </c>
      <c r="C11" s="22">
        <v>2</v>
      </c>
      <c r="D11" s="24" t="s">
        <v>5</v>
      </c>
      <c r="E11" s="22">
        <f>SUM($C$10:C10)</f>
        <v>0</v>
      </c>
    </row>
    <row r="12" spans="1:5" ht="15.75">
      <c r="A12" s="20">
        <f>SUM($C$3:C11)</f>
        <v>30.5</v>
      </c>
      <c r="B12" s="21" t="s">
        <v>0</v>
      </c>
      <c r="C12" s="20">
        <v>3</v>
      </c>
      <c r="D12" s="19" t="s">
        <v>23</v>
      </c>
      <c r="E12" s="22">
        <f>SUM($C$10:C11)</f>
        <v>2</v>
      </c>
    </row>
    <row r="13" spans="1:5" ht="15.75">
      <c r="A13" s="20">
        <f>SUM($C$3:C12)</f>
        <v>33.5</v>
      </c>
      <c r="B13" s="36" t="s">
        <v>40</v>
      </c>
      <c r="C13" s="20">
        <v>0.1</v>
      </c>
      <c r="D13" s="40" t="s">
        <v>41</v>
      </c>
      <c r="E13" s="22">
        <f>SUM($C$10:C12)</f>
        <v>5</v>
      </c>
    </row>
    <row r="14" spans="1:5" ht="15.75">
      <c r="A14" s="20">
        <f>SUM($C$3:C13)</f>
        <v>33.6</v>
      </c>
      <c r="B14" s="36" t="s">
        <v>0</v>
      </c>
      <c r="C14" s="20">
        <v>14.8</v>
      </c>
      <c r="D14" s="19" t="s">
        <v>24</v>
      </c>
      <c r="E14" s="22">
        <f>SUM($C$10:C13)</f>
        <v>5.0999999999999996</v>
      </c>
    </row>
    <row r="15" spans="1:5" ht="15.75">
      <c r="A15" s="20">
        <f>SUM($C$3:C14)</f>
        <v>48.400000000000006</v>
      </c>
      <c r="B15" s="21" t="s">
        <v>0</v>
      </c>
      <c r="C15" s="20">
        <v>3</v>
      </c>
      <c r="D15" s="19" t="s">
        <v>32</v>
      </c>
      <c r="E15" s="22">
        <f>SUM($C$10:C14)</f>
        <v>19.899999999999999</v>
      </c>
    </row>
    <row r="16" spans="1:5" ht="15.75">
      <c r="A16" s="20">
        <f>SUM($C$3:C15)</f>
        <v>51.400000000000006</v>
      </c>
      <c r="B16" s="21" t="s">
        <v>1</v>
      </c>
      <c r="C16" s="20">
        <v>8.1999999999999993</v>
      </c>
      <c r="D16" s="19" t="s">
        <v>33</v>
      </c>
      <c r="E16" s="20">
        <f>SUM($C$10:C15)</f>
        <v>22.9</v>
      </c>
    </row>
    <row r="17" spans="1:5" ht="15.75">
      <c r="A17" s="30">
        <f>SUM($C$3:C16)</f>
        <v>59.600000000000009</v>
      </c>
      <c r="B17" s="21" t="s">
        <v>0</v>
      </c>
      <c r="C17" s="20">
        <v>1.3</v>
      </c>
      <c r="D17" s="19" t="s">
        <v>25</v>
      </c>
      <c r="E17" s="20">
        <f>SUM($C$10:C16)</f>
        <v>31.099999999999998</v>
      </c>
    </row>
    <row r="18" spans="1:5" ht="15.75">
      <c r="A18" s="30">
        <f>SUM($C$3:C17)</f>
        <v>60.900000000000006</v>
      </c>
      <c r="B18" s="21" t="s">
        <v>1</v>
      </c>
      <c r="C18" s="20">
        <v>1.7</v>
      </c>
      <c r="D18" s="19" t="s">
        <v>26</v>
      </c>
      <c r="E18" s="20">
        <f>SUM($C$10:C17)</f>
        <v>32.4</v>
      </c>
    </row>
    <row r="19" spans="1:5" ht="15.75">
      <c r="A19" s="30">
        <f>SUM($C$3:C18)</f>
        <v>62.600000000000009</v>
      </c>
      <c r="B19" s="21" t="s">
        <v>22</v>
      </c>
      <c r="C19" s="20">
        <v>0.8</v>
      </c>
      <c r="D19" s="19" t="s">
        <v>27</v>
      </c>
      <c r="E19" s="20">
        <f>SUM($C$10:C18)</f>
        <v>34.1</v>
      </c>
    </row>
    <row r="20" spans="1:5" ht="15.75">
      <c r="A20" s="20">
        <f>SUM($C$3:C19)</f>
        <v>63.400000000000006</v>
      </c>
      <c r="B20" s="21" t="s">
        <v>1</v>
      </c>
      <c r="C20" s="20">
        <v>0.2</v>
      </c>
      <c r="D20" s="19" t="s">
        <v>28</v>
      </c>
      <c r="E20" s="20">
        <f>SUM($C$10:C19)</f>
        <v>34.9</v>
      </c>
    </row>
    <row r="21" spans="1:5" ht="15.75">
      <c r="A21" s="20">
        <f>SUM($C$3:C20)</f>
        <v>63.600000000000009</v>
      </c>
      <c r="B21" s="21" t="s">
        <v>0</v>
      </c>
      <c r="C21" s="21">
        <v>0.3</v>
      </c>
      <c r="D21" s="19" t="s">
        <v>29</v>
      </c>
      <c r="E21" s="20">
        <f>SUM($C$10:C20)</f>
        <v>35.1</v>
      </c>
    </row>
    <row r="22" spans="1:5" ht="15.75">
      <c r="A22" s="20">
        <f>SUM($C$3:C21)</f>
        <v>63.900000000000006</v>
      </c>
      <c r="B22" s="21" t="s">
        <v>0</v>
      </c>
      <c r="C22" s="21">
        <v>0.5</v>
      </c>
      <c r="D22" s="19" t="s">
        <v>30</v>
      </c>
      <c r="E22" s="20">
        <f>SUM($C$10:C21)</f>
        <v>35.4</v>
      </c>
    </row>
    <row r="23" spans="1:5" ht="32.25" thickBot="1">
      <c r="A23" s="30">
        <f>SUM($C$3:C22)</f>
        <v>64.400000000000006</v>
      </c>
      <c r="B23" s="35" t="s">
        <v>1</v>
      </c>
      <c r="C23" s="31">
        <v>0.1</v>
      </c>
      <c r="D23" s="32" t="s">
        <v>36</v>
      </c>
      <c r="E23" s="30">
        <f>SUM($C$10:C22)</f>
        <v>35.9</v>
      </c>
    </row>
    <row r="24" spans="1:5" ht="48" thickBot="1">
      <c r="A24" s="25">
        <f>SUM($C$3:C23)</f>
        <v>64.5</v>
      </c>
      <c r="B24" s="26"/>
      <c r="C24" s="26">
        <v>0.1</v>
      </c>
      <c r="D24" s="28" t="s">
        <v>38</v>
      </c>
      <c r="E24" s="37">
        <f>SUM($C$10:C23)</f>
        <v>36</v>
      </c>
    </row>
    <row r="25" spans="1:5" ht="15.75">
      <c r="A25" s="41" t="s">
        <v>43</v>
      </c>
      <c r="B25" s="41"/>
      <c r="C25" s="41"/>
      <c r="D25" s="41"/>
      <c r="E25" s="41"/>
    </row>
  </sheetData>
  <mergeCells count="2">
    <mergeCell ref="A25:E25"/>
    <mergeCell ref="A1:E1"/>
  </mergeCells>
  <printOptions horizontalCentered="1"/>
  <pageMargins left="0.25" right="0.25" top="0.75" bottom="0.75" header="0.3" footer="0.3"/>
  <pageSetup fitToHeight="2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A16"/>
  <sheetViews>
    <sheetView topLeftCell="D1" workbookViewId="0">
      <selection activeCell="I9" sqref="I9"/>
    </sheetView>
  </sheetViews>
  <sheetFormatPr defaultRowHeight="12.75"/>
  <cols>
    <col min="1" max="1" width="4" style="7" bestFit="1" customWidth="1"/>
    <col min="2" max="2" width="43.125" style="7" bestFit="1" customWidth="1"/>
    <col min="3" max="3" width="32.625" style="7" bestFit="1" customWidth="1"/>
    <col min="4" max="4" width="10.375" style="7" bestFit="1" customWidth="1"/>
    <col min="5" max="5" width="6.625" style="8" customWidth="1"/>
    <col min="6" max="6" width="6.625" style="7" customWidth="1"/>
    <col min="7" max="7" width="10.375" style="7" bestFit="1" customWidth="1"/>
    <col min="8" max="8" width="5.625" style="8" customWidth="1"/>
    <col min="9" max="9" width="5.125" style="8" customWidth="1"/>
    <col min="10" max="10" width="8.375" style="7" customWidth="1"/>
    <col min="11" max="24" width="4.625" style="7" customWidth="1"/>
    <col min="25" max="16384" width="9" style="7"/>
  </cols>
  <sheetData>
    <row r="2" spans="1:27" s="3" customFormat="1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2" t="s">
        <v>11</v>
      </c>
      <c r="G2" s="1" t="s">
        <v>12</v>
      </c>
      <c r="H2" s="1" t="s">
        <v>13</v>
      </c>
      <c r="I2" s="1" t="s">
        <v>14</v>
      </c>
      <c r="O2" s="4">
        <v>34</v>
      </c>
      <c r="P2" s="4">
        <v>32</v>
      </c>
      <c r="Q2" s="4">
        <v>30</v>
      </c>
      <c r="R2" s="4">
        <v>28</v>
      </c>
      <c r="S2" s="4">
        <v>26</v>
      </c>
      <c r="T2" s="4">
        <v>15</v>
      </c>
      <c r="U2" s="4">
        <v>15</v>
      </c>
      <c r="V2" s="4">
        <v>15</v>
      </c>
      <c r="W2" s="4">
        <v>11.428000000000001</v>
      </c>
      <c r="X2" s="4">
        <v>13.333333333333334</v>
      </c>
      <c r="Y2" s="5">
        <v>0</v>
      </c>
      <c r="Z2" s="6">
        <v>15</v>
      </c>
      <c r="AA2" s="6">
        <v>34</v>
      </c>
    </row>
    <row r="3" spans="1:27" s="3" customFormat="1">
      <c r="A3" s="7">
        <v>1</v>
      </c>
      <c r="B3" s="7"/>
      <c r="C3" s="7"/>
      <c r="D3" s="7"/>
      <c r="E3" s="17">
        <v>0</v>
      </c>
      <c r="F3" s="9">
        <f t="shared" ref="F3:F8" si="0">ROUND(CONVERT(E3,"mi","km"),0)</f>
        <v>0</v>
      </c>
      <c r="G3" s="7"/>
      <c r="H3" s="10">
        <v>0.3125</v>
      </c>
      <c r="I3" s="11">
        <f t="shared" ref="I3:I9" si="1">CONCATENATE(TRUNC(SUM(T3:X3)),":",ROUND((SUM(T3:X3)-TRUNC(SUM(T3:X3)))*60,0))+H$3</f>
        <v>0.35416666666666669</v>
      </c>
      <c r="O3" s="4"/>
      <c r="P3" s="12"/>
      <c r="Q3" s="12"/>
      <c r="R3" s="12"/>
      <c r="S3" s="12"/>
      <c r="T3" s="13">
        <v>1</v>
      </c>
      <c r="U3" s="4"/>
      <c r="V3" s="4"/>
      <c r="W3" s="4"/>
      <c r="X3" s="4"/>
      <c r="Y3" s="5">
        <v>200.1</v>
      </c>
      <c r="Z3" s="6">
        <v>15</v>
      </c>
      <c r="AA3" s="6">
        <v>32</v>
      </c>
    </row>
    <row r="4" spans="1:27">
      <c r="A4" s="7">
        <v>2</v>
      </c>
      <c r="E4" s="17">
        <f>'CUE Sheet'!A10</f>
        <v>28.5</v>
      </c>
      <c r="F4" s="9">
        <f t="shared" si="0"/>
        <v>46</v>
      </c>
      <c r="G4"/>
      <c r="H4" s="14">
        <f t="shared" ref="H4:H9" si="2">CONCATENATE(TRUNC(SUM(O4:S4)),":",ROUND((SUM(O4:S4)-TRUNC(SUM(O4:S4)))*60,0))+H$3</f>
        <v>0.36875000000000002</v>
      </c>
      <c r="I4" s="11">
        <f t="shared" si="1"/>
        <v>0.44027777777777777</v>
      </c>
      <c r="K4" s="9">
        <f t="shared" ref="K4:K9" si="3">E4-E3</f>
        <v>28.5</v>
      </c>
      <c r="O4" s="6">
        <f t="shared" ref="O4:O12" si="4">IF($F4&lt;=200,$F4/O$2,200/O$2)</f>
        <v>1.3529411764705883</v>
      </c>
      <c r="P4" s="6">
        <f t="shared" ref="P4:P12" si="5">IF($F4&lt;200,0,IF($F4&lt;=400,($F4-200)/P$2,200/P$2))</f>
        <v>0</v>
      </c>
      <c r="Q4" s="6">
        <f t="shared" ref="Q4:Q12" si="6">IF($F4&lt;400,0,IF($F4&lt;=600,($F4-400)/Q$2,200/Q$2))</f>
        <v>0</v>
      </c>
      <c r="R4" s="6">
        <f t="shared" ref="R4:R12" si="7">IF($F4&lt;600,0,IF($F4&lt;=1000,($F4-600)/R$2,400/R$2))</f>
        <v>0</v>
      </c>
      <c r="S4" s="6">
        <f t="shared" ref="S4:S12" si="8">IF($F4&lt;1000,0,($F4-1000)/S$2)</f>
        <v>0</v>
      </c>
      <c r="T4" s="6">
        <f t="shared" ref="T4:T12" si="9">IF($F4&lt;=200,$F4/T$2,200/T$2)</f>
        <v>3.0666666666666669</v>
      </c>
      <c r="U4" s="6">
        <f t="shared" ref="U4:U12" si="10">IF($F4&lt;200,0,IF($F4&lt;=400,($F4-200)/U$2,200/U$2))</f>
        <v>0</v>
      </c>
      <c r="V4" s="6">
        <f t="shared" ref="V4:V12" si="11">IF($F4&lt;400,0,IF($F4&lt;=600,($F4-400)/V$2,200/V$2))</f>
        <v>0</v>
      </c>
      <c r="W4" s="6">
        <f t="shared" ref="W4:W12" si="12">IF($F4&lt;600,0,IF($F4&lt;=1000,($F4-600)/W$2,400/W$2))</f>
        <v>0</v>
      </c>
      <c r="X4" s="6">
        <f t="shared" ref="X4:X12" si="13">IF($F4&lt;1000,0,($F4-1000)/X$2)</f>
        <v>0</v>
      </c>
      <c r="Y4" s="5">
        <v>400.1</v>
      </c>
      <c r="Z4" s="6">
        <v>15</v>
      </c>
      <c r="AA4" s="6">
        <v>30</v>
      </c>
    </row>
    <row r="5" spans="1:27">
      <c r="A5" s="7">
        <v>3</v>
      </c>
      <c r="E5" s="17" t="e">
        <f>'CUE Sheet'!#REF!</f>
        <v>#REF!</v>
      </c>
      <c r="F5" s="9" t="e">
        <f t="shared" si="0"/>
        <v>#REF!</v>
      </c>
      <c r="G5"/>
      <c r="H5" s="11" t="e">
        <f t="shared" si="2"/>
        <v>#REF!</v>
      </c>
      <c r="I5" s="11" t="e">
        <f t="shared" si="1"/>
        <v>#REF!</v>
      </c>
      <c r="K5" s="9" t="e">
        <f t="shared" si="3"/>
        <v>#REF!</v>
      </c>
      <c r="O5" s="6" t="e">
        <f t="shared" si="4"/>
        <v>#REF!</v>
      </c>
      <c r="P5" s="6" t="e">
        <f t="shared" si="5"/>
        <v>#REF!</v>
      </c>
      <c r="Q5" s="6" t="e">
        <f t="shared" si="6"/>
        <v>#REF!</v>
      </c>
      <c r="R5" s="6" t="e">
        <f t="shared" si="7"/>
        <v>#REF!</v>
      </c>
      <c r="S5" s="6" t="e">
        <f t="shared" si="8"/>
        <v>#REF!</v>
      </c>
      <c r="T5" s="6" t="e">
        <f t="shared" si="9"/>
        <v>#REF!</v>
      </c>
      <c r="U5" s="6" t="e">
        <f t="shared" si="10"/>
        <v>#REF!</v>
      </c>
      <c r="V5" s="6" t="e">
        <f t="shared" si="11"/>
        <v>#REF!</v>
      </c>
      <c r="W5" s="6" t="e">
        <f t="shared" si="12"/>
        <v>#REF!</v>
      </c>
      <c r="X5" s="6" t="e">
        <f t="shared" si="13"/>
        <v>#REF!</v>
      </c>
      <c r="Y5" s="5">
        <v>600.1</v>
      </c>
      <c r="Z5" s="15">
        <v>11.428000000000001</v>
      </c>
      <c r="AA5" s="6">
        <v>28</v>
      </c>
    </row>
    <row r="6" spans="1:27">
      <c r="A6" s="7">
        <v>4</v>
      </c>
      <c r="E6" s="17">
        <f>'CUE Sheet'!A24</f>
        <v>64.5</v>
      </c>
      <c r="F6" s="9">
        <f t="shared" si="0"/>
        <v>104</v>
      </c>
      <c r="G6"/>
      <c r="H6" s="11">
        <f t="shared" si="2"/>
        <v>0.44027777777777777</v>
      </c>
      <c r="I6" s="11">
        <f t="shared" si="1"/>
        <v>0.60138888888888897</v>
      </c>
      <c r="K6" s="9" t="e">
        <f t="shared" si="3"/>
        <v>#REF!</v>
      </c>
      <c r="O6" s="6">
        <f t="shared" si="4"/>
        <v>3.0588235294117645</v>
      </c>
      <c r="P6" s="6">
        <f t="shared" si="5"/>
        <v>0</v>
      </c>
      <c r="Q6" s="6">
        <f t="shared" si="6"/>
        <v>0</v>
      </c>
      <c r="R6" s="6">
        <f t="shared" si="7"/>
        <v>0</v>
      </c>
      <c r="S6" s="6">
        <f t="shared" si="8"/>
        <v>0</v>
      </c>
      <c r="T6" s="6">
        <f t="shared" si="9"/>
        <v>6.9333333333333336</v>
      </c>
      <c r="U6" s="6">
        <f t="shared" si="10"/>
        <v>0</v>
      </c>
      <c r="V6" s="6">
        <f t="shared" si="11"/>
        <v>0</v>
      </c>
      <c r="W6" s="6">
        <f t="shared" si="12"/>
        <v>0</v>
      </c>
      <c r="X6" s="6">
        <f t="shared" si="13"/>
        <v>0</v>
      </c>
      <c r="Y6" s="5">
        <v>1000.1</v>
      </c>
      <c r="Z6" s="15">
        <f>13+1/3</f>
        <v>13.333333333333334</v>
      </c>
      <c r="AA6" s="6">
        <v>26</v>
      </c>
    </row>
    <row r="7" spans="1:27">
      <c r="A7" s="7">
        <v>5</v>
      </c>
      <c r="E7" s="17" t="e">
        <f>'CUE Sheet'!#REF!</f>
        <v>#REF!</v>
      </c>
      <c r="F7" s="9" t="e">
        <f t="shared" si="0"/>
        <v>#REF!</v>
      </c>
      <c r="G7"/>
      <c r="H7" s="11" t="e">
        <f t="shared" si="2"/>
        <v>#REF!</v>
      </c>
      <c r="I7" s="11" t="e">
        <f t="shared" si="1"/>
        <v>#REF!</v>
      </c>
      <c r="K7" s="9" t="e">
        <f t="shared" si="3"/>
        <v>#REF!</v>
      </c>
      <c r="O7" s="6" t="e">
        <f t="shared" si="4"/>
        <v>#REF!</v>
      </c>
      <c r="P7" s="6" t="e">
        <f t="shared" si="5"/>
        <v>#REF!</v>
      </c>
      <c r="Q7" s="6" t="e">
        <f t="shared" si="6"/>
        <v>#REF!</v>
      </c>
      <c r="R7" s="6" t="e">
        <f t="shared" si="7"/>
        <v>#REF!</v>
      </c>
      <c r="S7" s="6" t="e">
        <f t="shared" si="8"/>
        <v>#REF!</v>
      </c>
      <c r="T7" s="6" t="e">
        <f t="shared" si="9"/>
        <v>#REF!</v>
      </c>
      <c r="U7" s="6" t="e">
        <f t="shared" si="10"/>
        <v>#REF!</v>
      </c>
      <c r="V7" s="6" t="e">
        <f t="shared" si="11"/>
        <v>#REF!</v>
      </c>
      <c r="W7" s="6" t="e">
        <f t="shared" si="12"/>
        <v>#REF!</v>
      </c>
      <c r="X7" s="6" t="e">
        <f t="shared" si="13"/>
        <v>#REF!</v>
      </c>
    </row>
    <row r="8" spans="1:27">
      <c r="A8" s="7">
        <v>6</v>
      </c>
      <c r="E8" s="17" t="e">
        <f>'CUE Sheet'!#REF!</f>
        <v>#REF!</v>
      </c>
      <c r="F8" s="9" t="e">
        <f t="shared" si="0"/>
        <v>#REF!</v>
      </c>
      <c r="G8"/>
      <c r="H8" s="11" t="e">
        <f t="shared" si="2"/>
        <v>#REF!</v>
      </c>
      <c r="I8" s="11" t="e">
        <f t="shared" si="1"/>
        <v>#REF!</v>
      </c>
      <c r="K8" s="9" t="e">
        <f t="shared" si="3"/>
        <v>#REF!</v>
      </c>
      <c r="O8" s="6" t="e">
        <f t="shared" si="4"/>
        <v>#REF!</v>
      </c>
      <c r="P8" s="6" t="e">
        <f t="shared" si="5"/>
        <v>#REF!</v>
      </c>
      <c r="Q8" s="6" t="e">
        <f t="shared" si="6"/>
        <v>#REF!</v>
      </c>
      <c r="R8" s="6" t="e">
        <f t="shared" si="7"/>
        <v>#REF!</v>
      </c>
      <c r="S8" s="6" t="e">
        <f t="shared" si="8"/>
        <v>#REF!</v>
      </c>
      <c r="T8" s="6" t="e">
        <f t="shared" si="9"/>
        <v>#REF!</v>
      </c>
      <c r="U8" s="6" t="e">
        <f t="shared" si="10"/>
        <v>#REF!</v>
      </c>
      <c r="V8" s="6" t="e">
        <f t="shared" si="11"/>
        <v>#REF!</v>
      </c>
      <c r="W8" s="6" t="e">
        <f t="shared" si="12"/>
        <v>#REF!</v>
      </c>
      <c r="X8" s="6" t="e">
        <f t="shared" si="13"/>
        <v>#REF!</v>
      </c>
    </row>
    <row r="9" spans="1:27">
      <c r="A9" s="7">
        <v>8</v>
      </c>
      <c r="E9" s="17" t="e">
        <f>'CUE Sheet'!#REF!</f>
        <v>#REF!</v>
      </c>
      <c r="F9" s="16">
        <v>200</v>
      </c>
      <c r="G9"/>
      <c r="H9" s="11">
        <f t="shared" si="2"/>
        <v>0.55763888888888891</v>
      </c>
      <c r="I9" s="11">
        <f t="shared" si="1"/>
        <v>0.86805555555555558</v>
      </c>
      <c r="K9" s="9" t="e">
        <f t="shared" si="3"/>
        <v>#REF!</v>
      </c>
      <c r="O9" s="6">
        <f t="shared" si="4"/>
        <v>5.882352941176471</v>
      </c>
      <c r="P9" s="6">
        <f t="shared" si="5"/>
        <v>0</v>
      </c>
      <c r="Q9" s="6">
        <f t="shared" si="6"/>
        <v>0</v>
      </c>
      <c r="R9" s="6">
        <f t="shared" si="7"/>
        <v>0</v>
      </c>
      <c r="S9" s="6">
        <f t="shared" si="8"/>
        <v>0</v>
      </c>
      <c r="T9" s="6">
        <f t="shared" si="9"/>
        <v>13.333333333333334</v>
      </c>
      <c r="U9" s="6">
        <f t="shared" si="10"/>
        <v>0</v>
      </c>
      <c r="V9" s="6">
        <f t="shared" si="11"/>
        <v>0</v>
      </c>
      <c r="W9" s="6">
        <f t="shared" si="12"/>
        <v>0</v>
      </c>
      <c r="X9" s="6">
        <f t="shared" si="13"/>
        <v>0</v>
      </c>
    </row>
    <row r="10" spans="1:27">
      <c r="A10" s="7">
        <v>9</v>
      </c>
      <c r="E10" s="17"/>
      <c r="F10" s="9"/>
      <c r="H10" s="11"/>
      <c r="I10" s="11"/>
      <c r="K10" s="9"/>
      <c r="O10" s="6">
        <f t="shared" si="4"/>
        <v>0</v>
      </c>
      <c r="P10" s="6">
        <f t="shared" si="5"/>
        <v>0</v>
      </c>
      <c r="Q10" s="6">
        <f t="shared" si="6"/>
        <v>0</v>
      </c>
      <c r="R10" s="6">
        <f t="shared" si="7"/>
        <v>0</v>
      </c>
      <c r="S10" s="6">
        <f t="shared" si="8"/>
        <v>0</v>
      </c>
      <c r="T10" s="6">
        <f t="shared" si="9"/>
        <v>0</v>
      </c>
      <c r="U10" s="6">
        <f t="shared" si="10"/>
        <v>0</v>
      </c>
      <c r="V10" s="6">
        <f t="shared" si="11"/>
        <v>0</v>
      </c>
      <c r="W10" s="6">
        <f t="shared" si="12"/>
        <v>0</v>
      </c>
      <c r="X10" s="6">
        <f t="shared" si="13"/>
        <v>0</v>
      </c>
    </row>
    <row r="11" spans="1:27">
      <c r="A11" s="7">
        <v>10</v>
      </c>
      <c r="E11" s="17"/>
      <c r="F11" s="9"/>
      <c r="H11" s="11"/>
      <c r="I11" s="11"/>
      <c r="K11" s="9"/>
      <c r="L11" s="8"/>
      <c r="O11" s="6">
        <f t="shared" si="4"/>
        <v>0</v>
      </c>
      <c r="P11" s="6">
        <f t="shared" si="5"/>
        <v>0</v>
      </c>
      <c r="Q11" s="6">
        <f t="shared" si="6"/>
        <v>0</v>
      </c>
      <c r="R11" s="6">
        <f t="shared" si="7"/>
        <v>0</v>
      </c>
      <c r="S11" s="6">
        <f t="shared" si="8"/>
        <v>0</v>
      </c>
      <c r="T11" s="6">
        <f t="shared" si="9"/>
        <v>0</v>
      </c>
      <c r="U11" s="6">
        <f t="shared" si="10"/>
        <v>0</v>
      </c>
      <c r="V11" s="6">
        <f t="shared" si="11"/>
        <v>0</v>
      </c>
      <c r="W11" s="6">
        <f t="shared" si="12"/>
        <v>0</v>
      </c>
      <c r="X11" s="6">
        <f t="shared" si="13"/>
        <v>0</v>
      </c>
    </row>
    <row r="12" spans="1:27">
      <c r="A12" s="7">
        <v>11</v>
      </c>
      <c r="E12" s="17"/>
      <c r="F12" s="16"/>
      <c r="H12" s="11"/>
      <c r="I12" s="11"/>
      <c r="K12" s="9"/>
      <c r="O12" s="6">
        <f t="shared" si="4"/>
        <v>0</v>
      </c>
      <c r="P12" s="6">
        <f t="shared" si="5"/>
        <v>0</v>
      </c>
      <c r="Q12" s="6">
        <f t="shared" si="6"/>
        <v>0</v>
      </c>
      <c r="R12" s="6">
        <f t="shared" si="7"/>
        <v>0</v>
      </c>
      <c r="S12" s="6">
        <f t="shared" si="8"/>
        <v>0</v>
      </c>
      <c r="T12" s="6">
        <f t="shared" si="9"/>
        <v>0</v>
      </c>
      <c r="U12" s="6">
        <f t="shared" si="10"/>
        <v>0</v>
      </c>
      <c r="V12" s="6">
        <f t="shared" si="11"/>
        <v>0</v>
      </c>
      <c r="W12" s="6">
        <f t="shared" si="12"/>
        <v>0</v>
      </c>
      <c r="X12" s="6">
        <f t="shared" si="13"/>
        <v>0</v>
      </c>
    </row>
    <row r="13" spans="1:27">
      <c r="A13" s="7">
        <v>12</v>
      </c>
      <c r="E13" s="17"/>
      <c r="F13" s="8"/>
      <c r="J13" s="8"/>
    </row>
    <row r="14" spans="1:27">
      <c r="A14" s="7">
        <v>13</v>
      </c>
      <c r="E14" s="18"/>
    </row>
    <row r="15" spans="1:27">
      <c r="A15" s="7">
        <v>14</v>
      </c>
      <c r="E15" s="17"/>
    </row>
    <row r="16" spans="1:27">
      <c r="A16" s="7">
        <v>15</v>
      </c>
      <c r="E16" s="17"/>
      <c r="F16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CUE Sheet</vt:lpstr>
      <vt:lpstr>Sheet1 (2)</vt:lpstr>
      <vt:lpstr>'CUE Sheet'!Print_Titles</vt:lpstr>
    </vt:vector>
  </TitlesOfParts>
  <Company>Caremark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CVS</dc:creator>
  <cp:lastModifiedBy>Mike Sturgill</cp:lastModifiedBy>
  <cp:lastPrinted>2024-01-14T15:47:14Z</cp:lastPrinted>
  <dcterms:created xsi:type="dcterms:W3CDTF">2012-05-09T19:43:25Z</dcterms:created>
  <dcterms:modified xsi:type="dcterms:W3CDTF">2024-01-14T15:47:19Z</dcterms:modified>
</cp:coreProperties>
</file>